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rushtonj\Desktop\"/>
    </mc:Choice>
  </mc:AlternateContent>
  <xr:revisionPtr revIDLastSave="0" documentId="8_{0433A2DC-DCBC-4CC4-9643-1EC65E02E400}" xr6:coauthVersionLast="47" xr6:coauthVersionMax="47" xr10:uidLastSave="{00000000-0000-0000-0000-000000000000}"/>
  <bookViews>
    <workbookView xWindow="-120" yWindow="-120" windowWidth="29040" windowHeight="15840" activeTab="4" xr2:uid="{00000000-000D-0000-FFFF-FFFF00000000}"/>
  </bookViews>
  <sheets>
    <sheet name="Jan-Mar" sheetId="4" r:id="rId1"/>
    <sheet name="Apr-Jun" sheetId="5" r:id="rId2"/>
    <sheet name="Jul-Sep" sheetId="7" r:id="rId3"/>
    <sheet name="Oct-Dec" sheetId="8" r:id="rId4"/>
    <sheet name="Summary" sheetId="6" r:id="rId5"/>
  </sheets>
  <definedNames>
    <definedName name="_xlnm.Print_Area" localSheetId="1">'Apr-Jun'!$A$1:$K$114</definedName>
    <definedName name="_xlnm.Print_Area" localSheetId="0">'Jan-Mar'!$A$1:$L$154</definedName>
    <definedName name="_xlnm.Print_Area" localSheetId="2">'Jul-Sep'!$A$1:$K$111</definedName>
    <definedName name="_xlnm.Print_Area" localSheetId="3">'Oct-Dec'!$A$1:$K$131</definedName>
    <definedName name="Z_2BDB7084_3AD1_47CA_A336_074FF8C5589F_.wvu.PrintArea" localSheetId="1" hidden="1">'Apr-Jun'!$A$1:$K$114</definedName>
    <definedName name="Z_2BDB7084_3AD1_47CA_A336_074FF8C5589F_.wvu.PrintArea" localSheetId="0" hidden="1">'Jan-Mar'!$A$1:$L$154</definedName>
    <definedName name="Z_2BDB7084_3AD1_47CA_A336_074FF8C5589F_.wvu.PrintArea" localSheetId="2" hidden="1">'Jul-Sep'!$A$1:$K$111</definedName>
    <definedName name="Z_2BDB7084_3AD1_47CA_A336_074FF8C5589F_.wvu.PrintArea" localSheetId="3" hidden="1">'Oct-Dec'!$A$1:$K$131</definedName>
    <definedName name="Z_2E175FDB_C58E_469B_B0D7_FDD1B2FF3523_.wvu.PrintArea" localSheetId="1" hidden="1">'Apr-Jun'!$A$1:$K$114</definedName>
    <definedName name="Z_2E175FDB_C58E_469B_B0D7_FDD1B2FF3523_.wvu.PrintArea" localSheetId="0" hidden="1">'Jan-Mar'!$A$1:$L$154</definedName>
    <definedName name="Z_2E175FDB_C58E_469B_B0D7_FDD1B2FF3523_.wvu.PrintArea" localSheetId="2" hidden="1">'Jul-Sep'!$A$1:$K$111</definedName>
    <definedName name="Z_2E175FDB_C58E_469B_B0D7_FDD1B2FF3523_.wvu.PrintArea" localSheetId="3" hidden="1">'Oct-Dec'!$A$1:$K$131</definedName>
  </definedNames>
  <calcPr calcId="191028"/>
  <customWorkbookViews>
    <customWorkbookView name="Wainwright-Deri, Eszter - Personal View" guid="{2E175FDB-C58E-469B-B0D7-FDD1B2FF3523}" mergeInterval="0" personalView="1" maximized="1" xWindow="-8" yWindow="-8" windowWidth="1380" windowHeight="744" activeSheetId="1"/>
    <customWorkbookView name="Kyle, Jessica - Personal View" guid="{2BDB7084-3AD1-47CA-A336-074FF8C5589F}" mergeInterval="0" personalView="1" maximized="1" xWindow="-8" yWindow="-8" windowWidth="1380" windowHeight="744"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5" i="7" l="1"/>
  <c r="B134" i="6"/>
  <c r="E29" i="8" l="1"/>
  <c r="E39" i="8"/>
  <c r="E40" i="4"/>
  <c r="C65" i="8" l="1"/>
  <c r="J95" i="7"/>
  <c r="E30" i="8" l="1"/>
  <c r="E28" i="8" l="1"/>
  <c r="E36" i="7"/>
  <c r="E26" i="8"/>
  <c r="E25" i="8"/>
  <c r="E76" i="8"/>
  <c r="B142" i="6"/>
  <c r="E23" i="7"/>
  <c r="E28" i="5"/>
  <c r="E31" i="4"/>
  <c r="E30" i="4"/>
  <c r="E32" i="4" l="1"/>
  <c r="E23" i="5" l="1"/>
  <c r="B68" i="4"/>
  <c r="B49" i="4"/>
  <c r="B19" i="4"/>
  <c r="B102" i="4"/>
  <c r="C141" i="4"/>
  <c r="I141" i="4"/>
  <c r="D107" i="4"/>
  <c r="E107" i="4"/>
  <c r="C107" i="4"/>
  <c r="E42" i="4"/>
  <c r="B72" i="4" l="1"/>
  <c r="C19" i="4"/>
  <c r="D19" i="4"/>
  <c r="E19" i="4"/>
  <c r="E35" i="4" l="1"/>
  <c r="E34" i="4" l="1"/>
  <c r="J23" i="6" l="1"/>
  <c r="G23" i="6"/>
  <c r="E22" i="5"/>
  <c r="D54" i="7"/>
  <c r="E54" i="7"/>
  <c r="B174" i="6" l="1"/>
  <c r="B173" i="6"/>
  <c r="I111" i="7"/>
  <c r="H45" i="6" s="1"/>
  <c r="I131" i="8"/>
  <c r="H47" i="6" s="1"/>
  <c r="I115" i="8"/>
  <c r="H48" i="6" s="1"/>
  <c r="I95" i="7"/>
  <c r="H46" i="6" s="1"/>
  <c r="I114" i="5"/>
  <c r="H43" i="6" s="1"/>
  <c r="I100" i="5"/>
  <c r="H44" i="6" s="1"/>
  <c r="H42" i="6"/>
  <c r="I154" i="4"/>
  <c r="H41" i="6" s="1"/>
  <c r="F24" i="6"/>
  <c r="E24" i="6"/>
  <c r="I24" i="6"/>
  <c r="H24" i="6"/>
  <c r="C24" i="6"/>
  <c r="B24" i="6"/>
  <c r="I23" i="6"/>
  <c r="H23" i="6"/>
  <c r="F23" i="6"/>
  <c r="E23" i="6"/>
  <c r="C23" i="6"/>
  <c r="B23" i="6"/>
  <c r="C147" i="6"/>
  <c r="D147" i="6"/>
  <c r="B147" i="6"/>
  <c r="C146" i="6"/>
  <c r="D146" i="6"/>
  <c r="B146" i="6"/>
  <c r="B145" i="6"/>
  <c r="C145" i="6"/>
  <c r="D145" i="6"/>
  <c r="C144" i="6"/>
  <c r="D144" i="6"/>
  <c r="B144" i="6"/>
  <c r="K131" i="8"/>
  <c r="J47" i="6" s="1"/>
  <c r="J131" i="8"/>
  <c r="I47" i="6" s="1"/>
  <c r="H131" i="8"/>
  <c r="G47" i="6" s="1"/>
  <c r="G131" i="8"/>
  <c r="F47" i="6" s="1"/>
  <c r="F131" i="8"/>
  <c r="E47" i="6" s="1"/>
  <c r="E131" i="8"/>
  <c r="D47" i="6" s="1"/>
  <c r="D131" i="8"/>
  <c r="C47" i="6" s="1"/>
  <c r="C131" i="8"/>
  <c r="B47" i="6" s="1"/>
  <c r="J115" i="8"/>
  <c r="J48" i="6" s="1"/>
  <c r="H115" i="8"/>
  <c r="G48" i="6" s="1"/>
  <c r="G115" i="8"/>
  <c r="F48" i="6" s="1"/>
  <c r="F115" i="8"/>
  <c r="E48" i="6" s="1"/>
  <c r="E115" i="8"/>
  <c r="D48" i="6" s="1"/>
  <c r="D115" i="8"/>
  <c r="C48" i="6" s="1"/>
  <c r="C115" i="8"/>
  <c r="B48" i="6" s="1"/>
  <c r="E99" i="8"/>
  <c r="D99" i="8"/>
  <c r="C99" i="8"/>
  <c r="B94" i="8"/>
  <c r="F80" i="8"/>
  <c r="D76" i="8"/>
  <c r="D32" i="6" s="1"/>
  <c r="C76" i="8"/>
  <c r="C32" i="6" s="1"/>
  <c r="B76" i="8"/>
  <c r="B32" i="6" s="1"/>
  <c r="D44" i="8"/>
  <c r="D16" i="6" s="1"/>
  <c r="C44" i="8"/>
  <c r="C16" i="6" s="1"/>
  <c r="B44" i="8"/>
  <c r="B16" i="6" s="1"/>
  <c r="E22" i="8"/>
  <c r="G24" i="6" s="1"/>
  <c r="E21" i="8"/>
  <c r="J24" i="6"/>
  <c r="E19" i="8"/>
  <c r="E15" i="8"/>
  <c r="E8" i="6" s="1"/>
  <c r="D15" i="8"/>
  <c r="D8" i="6" s="1"/>
  <c r="C15" i="8"/>
  <c r="C8" i="6" s="1"/>
  <c r="B15" i="8"/>
  <c r="K111" i="7"/>
  <c r="J45" i="6" s="1"/>
  <c r="J111" i="7"/>
  <c r="I45" i="6" s="1"/>
  <c r="H111" i="7"/>
  <c r="G45" i="6" s="1"/>
  <c r="G111" i="7"/>
  <c r="F45" i="6" s="1"/>
  <c r="F111" i="7"/>
  <c r="E45" i="6" s="1"/>
  <c r="E111" i="7"/>
  <c r="D45" i="6" s="1"/>
  <c r="D111" i="7"/>
  <c r="C45" i="6" s="1"/>
  <c r="C111" i="7"/>
  <c r="B45" i="6" s="1"/>
  <c r="J46" i="6"/>
  <c r="H95" i="7"/>
  <c r="G46" i="6" s="1"/>
  <c r="G95" i="7"/>
  <c r="F46" i="6" s="1"/>
  <c r="F95" i="7"/>
  <c r="E46" i="6" s="1"/>
  <c r="E95" i="7"/>
  <c r="D46" i="6" s="1"/>
  <c r="D95" i="7"/>
  <c r="C46" i="6" s="1"/>
  <c r="C95" i="7"/>
  <c r="B46" i="6" s="1"/>
  <c r="E82" i="7"/>
  <c r="D82" i="7"/>
  <c r="C82" i="7"/>
  <c r="B77" i="7"/>
  <c r="F58" i="7"/>
  <c r="D31" i="6"/>
  <c r="C54" i="7"/>
  <c r="C31" i="6" s="1"/>
  <c r="B54" i="7"/>
  <c r="B31" i="6" s="1"/>
  <c r="D37" i="7"/>
  <c r="D15" i="6" s="1"/>
  <c r="C37" i="7"/>
  <c r="C15" i="6" s="1"/>
  <c r="B37" i="7"/>
  <c r="B15" i="6" s="1"/>
  <c r="E19" i="7"/>
  <c r="D23" i="6" s="1"/>
  <c r="E15" i="7"/>
  <c r="E7" i="6" s="1"/>
  <c r="D15" i="7"/>
  <c r="C15" i="7"/>
  <c r="B15" i="7"/>
  <c r="D24" i="6" l="1"/>
  <c r="D58" i="7"/>
  <c r="B80" i="8"/>
  <c r="E37" i="7"/>
  <c r="E58" i="7" s="1"/>
  <c r="B58" i="7"/>
  <c r="C58" i="7"/>
  <c r="E32" i="6"/>
  <c r="C80" i="8"/>
  <c r="D80" i="8"/>
  <c r="B8" i="6"/>
  <c r="C7" i="6"/>
  <c r="E31" i="6"/>
  <c r="B7" i="6"/>
  <c r="E44" i="8"/>
  <c r="D7" i="6"/>
  <c r="E53" i="5"/>
  <c r="J22" i="6"/>
  <c r="J21" i="6"/>
  <c r="H22" i="6"/>
  <c r="G22" i="6"/>
  <c r="E15" i="6" l="1"/>
  <c r="E80" i="8"/>
  <c r="E16" i="6"/>
  <c r="G21" i="6"/>
  <c r="D21" i="6"/>
  <c r="C53" i="5" l="1"/>
  <c r="D22" i="6" l="1"/>
  <c r="J114" i="5"/>
  <c r="I43" i="6" s="1"/>
  <c r="K114" i="5"/>
  <c r="J43" i="6" s="1"/>
  <c r="I22" i="6"/>
  <c r="F22" i="6"/>
  <c r="E22" i="6"/>
  <c r="C22" i="6"/>
  <c r="B22" i="6"/>
  <c r="I21" i="6"/>
  <c r="H21" i="6"/>
  <c r="F21" i="6"/>
  <c r="E21" i="6"/>
  <c r="C21" i="6"/>
  <c r="B21" i="6"/>
  <c r="B83" i="5"/>
  <c r="E68" i="4"/>
  <c r="E15" i="5"/>
  <c r="E6" i="6" s="1"/>
  <c r="E5" i="6"/>
  <c r="C154" i="4"/>
  <c r="D114" i="5"/>
  <c r="C43" i="6" s="1"/>
  <c r="E114" i="5"/>
  <c r="D43" i="6" s="1"/>
  <c r="F114" i="5"/>
  <c r="E43" i="6" s="1"/>
  <c r="G114" i="5"/>
  <c r="F43" i="6" s="1"/>
  <c r="H114" i="5"/>
  <c r="G43" i="6" s="1"/>
  <c r="C114" i="5"/>
  <c r="D15" i="5"/>
  <c r="D6" i="6" s="1"/>
  <c r="C15" i="5"/>
  <c r="C6" i="6" s="1"/>
  <c r="B15" i="5"/>
  <c r="B6" i="6" s="1"/>
  <c r="D5" i="6"/>
  <c r="C5" i="6"/>
  <c r="C9" i="6" s="1"/>
  <c r="B5" i="6" l="1"/>
  <c r="E9" i="6"/>
  <c r="B42" i="6"/>
  <c r="D141" i="4"/>
  <c r="C42" i="6" s="1"/>
  <c r="E141" i="4"/>
  <c r="D42" i="6" s="1"/>
  <c r="F141" i="4"/>
  <c r="E42" i="6" s="1"/>
  <c r="G141" i="4"/>
  <c r="F42" i="6" s="1"/>
  <c r="H141" i="4"/>
  <c r="G42" i="6" s="1"/>
  <c r="J141" i="4"/>
  <c r="J42" i="6" s="1"/>
  <c r="B101" i="6" l="1"/>
  <c r="K154" i="4" l="1"/>
  <c r="J41" i="6" s="1"/>
  <c r="J100" i="5"/>
  <c r="J44" i="6" s="1"/>
  <c r="J50" i="6" l="1"/>
  <c r="J49" i="6"/>
  <c r="J51" i="6" l="1"/>
  <c r="E49" i="4"/>
  <c r="E13" i="6" s="1"/>
  <c r="B79" i="6"/>
  <c r="D53" i="5" l="1"/>
  <c r="B53" i="5"/>
  <c r="E34" i="5" l="1"/>
  <c r="E57" i="5" s="1"/>
  <c r="D34" i="5"/>
  <c r="D57" i="5" s="1"/>
  <c r="D14" i="6" l="1"/>
  <c r="E14" i="6"/>
  <c r="E17" i="6" s="1"/>
  <c r="H25" i="6"/>
  <c r="E25" i="6"/>
  <c r="B25" i="6"/>
  <c r="C25" i="6" l="1"/>
  <c r="D25" i="6"/>
  <c r="G25" i="6"/>
  <c r="F25" i="6"/>
  <c r="I25" i="6"/>
  <c r="J25" i="6"/>
  <c r="D68" i="4" l="1"/>
  <c r="C68" i="4"/>
  <c r="C143" i="6" l="1"/>
  <c r="D143" i="6"/>
  <c r="B143" i="6"/>
  <c r="C142" i="6"/>
  <c r="D142" i="6"/>
  <c r="C141" i="6"/>
  <c r="D141" i="6"/>
  <c r="B141" i="6"/>
  <c r="C140" i="6"/>
  <c r="D140" i="6"/>
  <c r="B140" i="6"/>
  <c r="B120" i="6"/>
  <c r="B136" i="6" s="1"/>
  <c r="J154" i="4"/>
  <c r="I41" i="6" s="1"/>
  <c r="B43" i="6"/>
  <c r="D154" i="4"/>
  <c r="C41" i="6" s="1"/>
  <c r="E154" i="4"/>
  <c r="D41" i="6" s="1"/>
  <c r="F154" i="4"/>
  <c r="E41" i="6" s="1"/>
  <c r="G154" i="4"/>
  <c r="F41" i="6" s="1"/>
  <c r="H154" i="4"/>
  <c r="G41" i="6" s="1"/>
  <c r="I50" i="6"/>
  <c r="D149" i="6" l="1"/>
  <c r="C149" i="6"/>
  <c r="B149" i="6"/>
  <c r="D148" i="6"/>
  <c r="C148" i="6"/>
  <c r="B148" i="6"/>
  <c r="I49" i="6"/>
  <c r="I51" i="6" s="1"/>
  <c r="C150" i="6" l="1"/>
  <c r="D150" i="6"/>
  <c r="B150" i="6"/>
  <c r="B171" i="6" l="1"/>
  <c r="C30" i="6" l="1"/>
  <c r="D30" i="6"/>
  <c r="E30" i="6"/>
  <c r="C34" i="5"/>
  <c r="B34" i="5"/>
  <c r="B172" i="6"/>
  <c r="C49" i="6"/>
  <c r="D49" i="6"/>
  <c r="E49" i="6"/>
  <c r="F49" i="6"/>
  <c r="C100" i="5"/>
  <c r="B44" i="6" s="1"/>
  <c r="D88" i="5"/>
  <c r="E88" i="5"/>
  <c r="C88" i="5"/>
  <c r="D49" i="4"/>
  <c r="D72" i="4" s="1"/>
  <c r="H100" i="5"/>
  <c r="G44" i="6" s="1"/>
  <c r="G100" i="5"/>
  <c r="F44" i="6" s="1"/>
  <c r="F100" i="5"/>
  <c r="E44" i="6" s="1"/>
  <c r="E100" i="5"/>
  <c r="D44" i="6" s="1"/>
  <c r="D100" i="5"/>
  <c r="C44" i="6" s="1"/>
  <c r="B41" i="6"/>
  <c r="B49" i="6" s="1"/>
  <c r="B29" i="6"/>
  <c r="B13" i="6"/>
  <c r="E72" i="4"/>
  <c r="D29" i="6"/>
  <c r="C29" i="6"/>
  <c r="C49" i="4"/>
  <c r="B14" i="6" l="1"/>
  <c r="B17" i="6" s="1"/>
  <c r="B57" i="5"/>
  <c r="C14" i="6"/>
  <c r="C57" i="5"/>
  <c r="C13" i="6"/>
  <c r="C72" i="4"/>
  <c r="F50" i="6"/>
  <c r="F51" i="6" s="1"/>
  <c r="E50" i="6"/>
  <c r="E51" i="6" s="1"/>
  <c r="C50" i="6"/>
  <c r="C51" i="6" s="1"/>
  <c r="D50" i="6"/>
  <c r="D51" i="6" s="1"/>
  <c r="B50" i="6"/>
  <c r="B51" i="6" s="1"/>
  <c r="B175" i="6"/>
  <c r="D33" i="6"/>
  <c r="F57" i="5"/>
  <c r="B30" i="6"/>
  <c r="H49" i="6"/>
  <c r="H50" i="6"/>
  <c r="G49" i="6"/>
  <c r="G50" i="6"/>
  <c r="E29" i="6"/>
  <c r="D13" i="6"/>
  <c r="C17" i="6" l="1"/>
  <c r="D9" i="6"/>
  <c r="B9" i="6"/>
  <c r="C33" i="6"/>
  <c r="B33" i="6"/>
  <c r="H51" i="6"/>
  <c r="E33" i="6"/>
  <c r="E37" i="6" s="1"/>
  <c r="G51" i="6"/>
  <c r="D17" i="6"/>
  <c r="D37" i="6" l="1"/>
  <c r="C37" i="6"/>
  <c r="B37"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tc={CF40237C-B51D-4745-A472-FA1D24418F4C}</author>
  </authors>
  <commentList>
    <comment ref="J108" authorId="0" shapeId="0" xr:uid="{CF40237C-B51D-4745-A472-FA1D24418F4C}">
      <text>
        <t>[Threaded comment]
Your version of Excel allows you to read this threaded comment; however, any edits to it will get removed if the file is opened in a newer version of Excel. Learn more: https://go.microsoft.com/fwlink/?linkid=870924
Comment:
    Estimated based on block drawing as no info on overall size</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Kyle, Jessica</author>
  </authors>
  <commentList>
    <comment ref="D10" authorId="0" shapeId="0" xr:uid="{93E34E58-7A07-411E-A123-BA5D67383F9C}">
      <text>
        <r>
          <rPr>
            <b/>
            <sz val="9"/>
            <color indexed="81"/>
            <rFont val="Tahoma"/>
            <family val="2"/>
          </rPr>
          <t>Kyle, Jessica:</t>
        </r>
        <r>
          <rPr>
            <sz val="9"/>
            <color indexed="81"/>
            <rFont val="Tahoma"/>
            <family val="2"/>
          </rPr>
          <t xml:space="preserve">
Estimate 28 kids per class</t>
        </r>
      </text>
    </comment>
  </commentList>
</comments>
</file>

<file path=xl/sharedStrings.xml><?xml version="1.0" encoding="utf-8"?>
<sst xmlns="http://schemas.openxmlformats.org/spreadsheetml/2006/main" count="1318" uniqueCount="557">
  <si>
    <t xml:space="preserve">Lewisham Biodiversity Outputs </t>
  </si>
  <si>
    <t>Date: Jan-Mar 2025</t>
  </si>
  <si>
    <t>Demographic</t>
  </si>
  <si>
    <t>Organisation</t>
  </si>
  <si>
    <t>Total events</t>
  </si>
  <si>
    <t>Total number adults</t>
  </si>
  <si>
    <t>Total number children</t>
  </si>
  <si>
    <t>Number of Schools engaged</t>
  </si>
  <si>
    <t>Summary/Description
(Please include name of schools)</t>
  </si>
  <si>
    <t xml:space="preserve">Environmental education  </t>
  </si>
  <si>
    <t>Lewisham (Jess)</t>
  </si>
  <si>
    <t>Baring School</t>
  </si>
  <si>
    <t>Glendale (Emily Millhouse)</t>
  </si>
  <si>
    <t>Baring Primary, Cooper's Lane, St Winifred's (2 classes), All Saints, Trinity (Secondary)</t>
  </si>
  <si>
    <t>Thames 21</t>
  </si>
  <si>
    <t>Leading Action for Healthy Rivers January 2025, 2 day course.</t>
  </si>
  <si>
    <t>Chinbrook Allotment  Orchard</t>
  </si>
  <si>
    <t>Year 5 Marvels lane - Living Things and their Habitats  2 classes 23/25 children each with 4 teachers/assistants  9:00 - 12:30 in separate groups 5 orchard volunteers</t>
  </si>
  <si>
    <t>Field Studies Council</t>
  </si>
  <si>
    <t>St. Mary's CofE and Holy Cross Primary Schools</t>
  </si>
  <si>
    <t>Fourth Reserve - Buckthorne NR</t>
  </si>
  <si>
    <t>Forest School, DofE, school visit</t>
  </si>
  <si>
    <t>Creekside Discovery Centre</t>
  </si>
  <si>
    <t>Myatt Garden, Ashmead, Baring, Brindishe Manor, Grinling Gibbons , Horniman, John Ball, Kelvin Grove, Lucal Vale and Tidemill (DCT)</t>
  </si>
  <si>
    <t>Home School KS2</t>
  </si>
  <si>
    <t>Syracuse University - London Programme (18+ Students)</t>
  </si>
  <si>
    <t>Horniman Museum</t>
  </si>
  <si>
    <t>Coopers Lane, Drumbeat School and ASD Service, Kilmorie, Abbey and Stanhope School, Holy Trinity, Our Lady and Philip Neri, Prendergrast Vale, Edmund Waller, John Ball, Perry Hall, Preeymount, St Mary's, St George's, St. Stephens, Stillness Junior, Home school</t>
  </si>
  <si>
    <t>The Orchard Project/Secret Adventurers</t>
  </si>
  <si>
    <t>Spring School workshop, Little Lamb pre-school and Good Sheperd school</t>
  </si>
  <si>
    <t>Street Trees for Living</t>
  </si>
  <si>
    <t xml:space="preserve">Elfrida Primary School - 'eco warriors' helped to mulch their school orchard and learned about caring for trees </t>
  </si>
  <si>
    <t>TOTAL</t>
  </si>
  <si>
    <t>Total Volunteer Hours</t>
  </si>
  <si>
    <t>Summary/Description</t>
  </si>
  <si>
    <t>Volunteer</t>
  </si>
  <si>
    <t>Lewisham (James BPP)</t>
  </si>
  <si>
    <t>SLAM (Jess &amp; Emily)</t>
  </si>
  <si>
    <t>Taster sessions</t>
  </si>
  <si>
    <t>Capel Manor session</t>
  </si>
  <si>
    <t>LFUG</t>
  </si>
  <si>
    <t>hedge planting for Tree Council funded project; litter pick; orchard and Iona Close NR sessions, tree planting, tiny forest maintenance, black poplar maintenance</t>
  </si>
  <si>
    <t>The Orchard Project - Grove Park LNR</t>
  </si>
  <si>
    <t>Intro session/walk the site, stag loggery, bulb &amp; tree planting, bird &amp; bat box making</t>
  </si>
  <si>
    <t>The Orchard Project - Deptford Park</t>
  </si>
  <si>
    <t>Stag loggery, pruning x 2 (both orchards), bird &amp; bat box making</t>
  </si>
  <si>
    <t>The Orchard Project - Durham Hill</t>
  </si>
  <si>
    <t>pruning</t>
  </si>
  <si>
    <t>The Orchard Project - Blythe Hill Fields</t>
  </si>
  <si>
    <t>Orchard planting</t>
  </si>
  <si>
    <t>Chinbrook Allotment Orchard</t>
  </si>
  <si>
    <t>Monthly workdays and orchard maintenance between workdays (21 sessions), 2 Hour sessions,  clearing algae from ponds, moving clematis; moving prunings, coppiced poles, reinstalled wildlife camera; hifting woodchips and mulch. 5 CCO vols helping with the wassail - 5h each</t>
  </si>
  <si>
    <t>LBL - Climate, Housing teams</t>
  </si>
  <si>
    <t>Hermitage garden improvements</t>
  </si>
  <si>
    <t>Downham Men</t>
  </si>
  <si>
    <t>Snowberry, litterpick &amp; dead hedge</t>
  </si>
  <si>
    <t>FOBLC</t>
  </si>
  <si>
    <t>Removal of Turkey oak and sycamore saplings;  trimming bases of trees</t>
  </si>
  <si>
    <t>Friends of Chinbrook Meadows</t>
  </si>
  <si>
    <t>3x T21 Chinbrook Meadows sessions, pollinator-friendly planting event, 3x orchard tree maintenance sessions</t>
  </si>
  <si>
    <t>FO AMG</t>
  </si>
  <si>
    <t>Various activities</t>
  </si>
  <si>
    <t>Sensory Garden Volunteers</t>
  </si>
  <si>
    <t>FO Mayow Park</t>
  </si>
  <si>
    <t>Winter pruning, Dof E work on herb and fruit beds</t>
  </si>
  <si>
    <t>Buckthorne Road</t>
  </si>
  <si>
    <t>Volunteer sessions (assumed 1 hour)</t>
  </si>
  <si>
    <t>Low Tide Walks,</t>
  </si>
  <si>
    <t>Gilmore Park Group</t>
  </si>
  <si>
    <t>3 x 1 hour volunteer litter picking sessions</t>
  </si>
  <si>
    <t>FO River Pool</t>
  </si>
  <si>
    <t>Woodland management, hedgelaying, litter pick, dead hedge. Adjusted flow deflector in Ladywell. Finished berm in Beckenham Place Park</t>
  </si>
  <si>
    <t>17 x 2-2.5 hour weekly tree care sessions around lewisham -  formative pruning and bracing, weeding, mulching, littering and securing street trees</t>
  </si>
  <si>
    <t>Awards</t>
  </si>
  <si>
    <t>Engagement e.g. walk, presentation</t>
  </si>
  <si>
    <t>F/O Forster Memorial Park</t>
  </si>
  <si>
    <t>Owl walk (19th), Big garden birdwatch event (25th), Wassail (25th) - number for wassail received from TOP (no separate children figure)</t>
  </si>
  <si>
    <t>Chinbrook Allotment Orchard/FOCM</t>
  </si>
  <si>
    <t>January 4th 11:30 - 4:30. Morris dancing, making ivy crowns, refreshments, wassailaing trees at CCO then procession to WG Grace for more dancing, refreshments, raffle. 5 CCO volunteers but ?? ex ChART people helping at WG Grace.</t>
  </si>
  <si>
    <t>The Orchard Project/Chinbrook Allotment Orchard/FOCM</t>
  </si>
  <si>
    <t>Apple grafting workshop organised with Friends of Chinbrook Meadows and run by The Orchard Project 12th March 11am - 3pm</t>
  </si>
  <si>
    <t>Guided Walk and Bat Walk</t>
  </si>
  <si>
    <t>Health and Wellbeing, natual fitness</t>
  </si>
  <si>
    <t>Wildflowers in Winter, Slimewatch Algae Investigtion, Welcoming Communities, Film Screening, Connecting with nature, LTW</t>
  </si>
  <si>
    <t>Hilly Fields</t>
  </si>
  <si>
    <t>RSPB Big Garden Bird Watch &amp; Bird Stall at Hilly Fields</t>
  </si>
  <si>
    <t>Froglife (Telegraph Hill)</t>
  </si>
  <si>
    <t>Froglife 'How to Build a Wildlife Pond'</t>
  </si>
  <si>
    <t>Telegraph Hill Festival Stall</t>
  </si>
  <si>
    <t>Froglife stall at Telegraph Hill Festval's Make/Shift day</t>
  </si>
  <si>
    <t>Emily (Glendale)</t>
  </si>
  <si>
    <t>Climate Action Lewisham, RCIG</t>
  </si>
  <si>
    <t>Educational tree walk in Ladywell Fields</t>
  </si>
  <si>
    <t>Meeting with volunteers to discuss community and residential planting programme 2025-26</t>
  </si>
  <si>
    <t>Training for volunteer area reps - tree siting and scanning</t>
  </si>
  <si>
    <t>Total</t>
  </si>
  <si>
    <t>Total Outputs</t>
  </si>
  <si>
    <t>Events</t>
  </si>
  <si>
    <t>Adults</t>
  </si>
  <si>
    <t>Children</t>
  </si>
  <si>
    <t>Surveys</t>
  </si>
  <si>
    <t>Category</t>
  </si>
  <si>
    <t>Location</t>
  </si>
  <si>
    <t>Number</t>
  </si>
  <si>
    <t xml:space="preserve"> Type of survey</t>
  </si>
  <si>
    <t>Beckenham Place Park</t>
  </si>
  <si>
    <t>Bird</t>
  </si>
  <si>
    <t>Quarterly bird suverys approx. 2 hours</t>
  </si>
  <si>
    <t>Butterfly</t>
  </si>
  <si>
    <t>Brown Hairstreak egg survey</t>
  </si>
  <si>
    <t>Blythe Hill Fields</t>
  </si>
  <si>
    <t>Northbrook Park</t>
  </si>
  <si>
    <t>Forster Park</t>
  </si>
  <si>
    <t>Brockley Ladywell Cemetery</t>
  </si>
  <si>
    <t>Weekly</t>
  </si>
  <si>
    <t>Ladywell Fields</t>
  </si>
  <si>
    <t>Chinbrook Meadows</t>
  </si>
  <si>
    <t>Water sampling</t>
  </si>
  <si>
    <t>ZSL organised water sampling using adapted Riverfly method for wetlands. Also ammonia and phosphate checking</t>
  </si>
  <si>
    <t>Creekside</t>
  </si>
  <si>
    <t>Brookmill Park</t>
  </si>
  <si>
    <t>Mountsfield Park</t>
  </si>
  <si>
    <t>Chinbrook Community Orchard</t>
  </si>
  <si>
    <t>Amphibian</t>
  </si>
  <si>
    <t>Seasonal Amphibian Survey</t>
  </si>
  <si>
    <t>Manor House Gardens</t>
  </si>
  <si>
    <t>Bell Green Pond</t>
  </si>
  <si>
    <t>Telegraph Hill Lower</t>
  </si>
  <si>
    <t>Sydenham Wells (Froglife)</t>
  </si>
  <si>
    <t>Year 1 survey for London Blue Chain Natural England Reporting</t>
  </si>
  <si>
    <t>Hillcrest Wood (Foglife)</t>
  </si>
  <si>
    <t>Website data</t>
  </si>
  <si>
    <t>Views</t>
  </si>
  <si>
    <t>Visits</t>
  </si>
  <si>
    <t>Posts published</t>
  </si>
  <si>
    <t>Link</t>
  </si>
  <si>
    <t>Nature conservation website</t>
  </si>
  <si>
    <t>https://natureconservationlewisham.co.uk/</t>
  </si>
  <si>
    <t>Rivers and people website</t>
  </si>
  <si>
    <t xml:space="preserve">https://riversandpeople.com/ </t>
  </si>
  <si>
    <t>Totals</t>
  </si>
  <si>
    <t>Habitat/Species outputs</t>
  </si>
  <si>
    <t>Hedge (m)</t>
  </si>
  <si>
    <t>Loggery</t>
  </si>
  <si>
    <t>Bird box</t>
  </si>
  <si>
    <t>Bat box</t>
  </si>
  <si>
    <t>Bug/bee hotel</t>
  </si>
  <si>
    <t>Trees</t>
  </si>
  <si>
    <t>Pond</t>
  </si>
  <si>
    <t>Other habitat</t>
  </si>
  <si>
    <t>Ladywell Fields North</t>
  </si>
  <si>
    <t>350 whips, Tree Council funded, c60m; 1 native black poplar, 1 apple, 1 quince, 1 medlar in Orchard</t>
  </si>
  <si>
    <t>2 swales</t>
  </si>
  <si>
    <t>Part of Froglife's London Blue Chain project</t>
  </si>
  <si>
    <t>Hillcrest Woods</t>
  </si>
  <si>
    <t>Forster M Park</t>
  </si>
  <si>
    <t>The Orchard project, Community orchard</t>
  </si>
  <si>
    <t>The Orchard project, Community orchard + Disease resistant elms</t>
  </si>
  <si>
    <t>River Pool - F/O + R&amp;P</t>
  </si>
  <si>
    <t>black poplars</t>
  </si>
  <si>
    <t>5 birch whips</t>
  </si>
  <si>
    <t>Grove Park LNR - The Orchard Project</t>
  </si>
  <si>
    <t>Part of the Rewild London project, created by locals</t>
  </si>
  <si>
    <t>Deptford Park - The Orchard Project</t>
  </si>
  <si>
    <t>Blackheath</t>
  </si>
  <si>
    <t>42 whips planted</t>
  </si>
  <si>
    <t>in hexagon area by PoW pond</t>
  </si>
  <si>
    <t>Mayow Park</t>
  </si>
  <si>
    <t xml:space="preserve">Facilitated by Froglife &amp; TOP with FOMP </t>
  </si>
  <si>
    <t>Seeded meadow area, Acorn house</t>
  </si>
  <si>
    <t>River Pool</t>
  </si>
  <si>
    <t>Dead hedge and hedge laying</t>
  </si>
  <si>
    <t>10m dead hedge</t>
  </si>
  <si>
    <t>Nature's Gym</t>
  </si>
  <si>
    <t>Brockley DAGA 2</t>
  </si>
  <si>
    <t>Small Pond - Part of Froglife's London Blue Chain project</t>
  </si>
  <si>
    <t>Brockley DAGA 3</t>
  </si>
  <si>
    <t>Sydenham Wells Park</t>
  </si>
  <si>
    <t>Walbuttong Road</t>
  </si>
  <si>
    <t>Pepys Road</t>
  </si>
  <si>
    <t>Kelvin Grove School</t>
  </si>
  <si>
    <t>St. Winnifreds School</t>
  </si>
  <si>
    <t>Scawen Road</t>
  </si>
  <si>
    <t>Longton Avenue</t>
  </si>
  <si>
    <t>tree planted by Annette Elliott-Dunn to replace vandalised tree</t>
  </si>
  <si>
    <t>Home Park</t>
  </si>
  <si>
    <t>Orchard trees + 1 replacement Treescapes</t>
  </si>
  <si>
    <t>Horniman Triangle</t>
  </si>
  <si>
    <t>9 whips to gap up hedge</t>
  </si>
  <si>
    <t>Blackthorn</t>
  </si>
  <si>
    <t>Blackheath - Hermitage</t>
  </si>
  <si>
    <t>Planning applications/documents reviewed</t>
  </si>
  <si>
    <t>Number of planning applications/documents reviewed</t>
  </si>
  <si>
    <t>Habitat/Species outputs/advice given*</t>
  </si>
  <si>
    <t>Notes</t>
  </si>
  <si>
    <t>Bug hotel</t>
  </si>
  <si>
    <t>Living roof (m2)</t>
  </si>
  <si>
    <t>Advice given (species, habitats, lighting, maintenance etc.)</t>
  </si>
  <si>
    <t>Plot 6, CROWN AND NEW BALTIC, PARK AND BRIDGE AND VICTORIA WHARVES - DC/24/138419</t>
  </si>
  <si>
    <t>1-3 Ashby Road - DC/25/138832</t>
  </si>
  <si>
    <t>Earl Pumping station - DC/23/129820</t>
  </si>
  <si>
    <t>24A Campshill Road - DC/25/138878</t>
  </si>
  <si>
    <t>swift boxes</t>
  </si>
  <si>
    <t>TOTAL planning applications</t>
  </si>
  <si>
    <t>*Please note that only biodiversity enhancements that are at condition discharge phase are recorded here.</t>
  </si>
  <si>
    <t>Date: April - June 2025</t>
  </si>
  <si>
    <t>Ashmead Primary, Baring Primary</t>
  </si>
  <si>
    <t>LBL Lewisham Housing</t>
  </si>
  <si>
    <t>Turnham Academy School; orchard and biodiversity education event in Honor Oak Estate community orchard</t>
  </si>
  <si>
    <t>Field Studies Council (BPP)</t>
  </si>
  <si>
    <t>St Bartholomew's C of E Primary, Our Lady and St Philip Neri Primary, St. Augustine’s Catholic Primary School, Prendergast ( A Level)</t>
  </si>
  <si>
    <t>Fourth Reserve - Buckthorne Cutting NR</t>
  </si>
  <si>
    <t>Forest Clubs (552) and Turn, Stillness and Drumbeat (210), Duke of Edinburgh (12)</t>
  </si>
  <si>
    <t>Marvels Lane</t>
  </si>
  <si>
    <t>Froglife</t>
  </si>
  <si>
    <t>Blue Chain Links Workshops @ The Albany, Deptford</t>
  </si>
  <si>
    <t>incl.  corporate group</t>
  </si>
  <si>
    <t>Glendale (Emily) - NG</t>
  </si>
  <si>
    <t>Glendale (Emily) - RaP</t>
  </si>
  <si>
    <t>incl. 3RCU</t>
  </si>
  <si>
    <t>Litter picking</t>
  </si>
  <si>
    <t>SLAM taster sessions</t>
  </si>
  <si>
    <t>Downham Men (Trevor Pybus)</t>
  </si>
  <si>
    <t>Rubbish clearing (4 hours)</t>
  </si>
  <si>
    <t>F/O Ladywell and Brockley Cemeteries</t>
  </si>
  <si>
    <t>tree trunk growth cut bac at work session</t>
  </si>
  <si>
    <t>Digging/bramble clearance for new meadow, weeding
garden area, plum tree orchard work, watering.</t>
  </si>
  <si>
    <t>Ladywell Fields User Group</t>
  </si>
  <si>
    <t>Beckenham Place Park (Sensory Garden)</t>
  </si>
  <si>
    <t>Friends of River Pool</t>
  </si>
  <si>
    <t>146x4 hour sessions. Work in the Linear Park and Ladywell clearing vegitation, removing rubbish and fallen trees from the river and park, watering hedges, building a berm. Trolleys and electric bikes are becoming more of a nuisance. We removed 14 trolleys and 11 electric bikes (mostly Lime) from the river. 68 bags of rubbish were removed from the river and park (Pool, Linear Park and Ladywell)</t>
  </si>
  <si>
    <t>April guided bat walk</t>
  </si>
  <si>
    <t>FO Brookmill Road LNR</t>
  </si>
  <si>
    <t>Open Day</t>
  </si>
  <si>
    <t>Guided walks on nature and other topics</t>
  </si>
  <si>
    <t>Health and Well-being Groups (Anne McBride, St Peters Church), Natural Fitness Groups, open days, homless persons bird watch walk, rescue hedgehog</t>
  </si>
  <si>
    <t>Stree Trees for Living</t>
  </si>
  <si>
    <t>Walk around Ladywell Fields</t>
  </si>
  <si>
    <t xml:space="preserve">Friends of Mayow Park </t>
  </si>
  <si>
    <t>Family litter pick and bat walk</t>
  </si>
  <si>
    <t>Friends of Forster Memorial Park</t>
  </si>
  <si>
    <t>Plant stall at Mayow Park funfair</t>
  </si>
  <si>
    <t>3 Rivers Clean Up Walk</t>
  </si>
  <si>
    <t>U3A Science Group talk</t>
  </si>
  <si>
    <t>F/O Chinbrook Meadows</t>
  </si>
  <si>
    <t xml:space="preserve">River week event in May with pond dipping, wetlands talk </t>
  </si>
  <si>
    <t>Lewisham Healthy Walks</t>
  </si>
  <si>
    <t>A guided walk from Sydenham Wells Park - Hillcrest Woods, to talk about ponds, amphibians and other wildlife in that area</t>
  </si>
  <si>
    <t>Hours</t>
  </si>
  <si>
    <t>Verges - various</t>
  </si>
  <si>
    <t>Plant</t>
  </si>
  <si>
    <t>No Mow Zone verges</t>
  </si>
  <si>
    <t>Sydenham Garden roof</t>
  </si>
  <si>
    <t>Living roof survey by Alona Sheridan</t>
  </si>
  <si>
    <t>Ancient meadow survey</t>
  </si>
  <si>
    <t>Quarterly bird survey</t>
  </si>
  <si>
    <t>nesting woodpeckers, hobbie, green woodpeckers</t>
  </si>
  <si>
    <t>Oak Processionary moth</t>
  </si>
  <si>
    <t>1 nest found, reported to Tree Alert and Forestry Commission</t>
  </si>
  <si>
    <t>Bird, butterfly and wildflower</t>
  </si>
  <si>
    <t>Survey with Nature's Gym volunteers</t>
  </si>
  <si>
    <t>Linear park</t>
  </si>
  <si>
    <t>Lepidoptera and Odonata</t>
  </si>
  <si>
    <t>Hedgehog, bird, flower and lizards</t>
  </si>
  <si>
    <t>Honor Oak Estate Orchard (Lewisham Housing)</t>
  </si>
  <si>
    <t>Part of an educational event in the orchard</t>
  </si>
  <si>
    <t>Buckthorne Cutting NR</t>
  </si>
  <si>
    <t>new meadows being created</t>
  </si>
  <si>
    <t>Liner Park</t>
  </si>
  <si>
    <t>Urban Organic Garden @ 35 Scawen Road</t>
  </si>
  <si>
    <t>Froglife (Blue Chain Project - small pond)</t>
  </si>
  <si>
    <t>Bramdean Crescent</t>
  </si>
  <si>
    <t>80 Revelon Road</t>
  </si>
  <si>
    <t>David Holloway (TBC Telegraph Hill address)</t>
  </si>
  <si>
    <t>Grove Centre Church</t>
  </si>
  <si>
    <t>Melfield Gardens - DC/25/139769</t>
  </si>
  <si>
    <t>27 INGLEMERE ROAD - DC/25/139844</t>
  </si>
  <si>
    <t>Crossfields Open Space</t>
  </si>
  <si>
    <t>Date: July - September 2025</t>
  </si>
  <si>
    <t>British Orchid talk, 27 Aug</t>
  </si>
  <si>
    <t>Big Butterfly Count</t>
  </si>
  <si>
    <t>Forster Memorial Park</t>
  </si>
  <si>
    <t>Brown Hairstreak (found)</t>
  </si>
  <si>
    <t>Dacres Wood NR</t>
  </si>
  <si>
    <t>3 rain gardens; 1 bee bank</t>
  </si>
  <si>
    <t xml:space="preserve">CROWN AND NEW BALTIC, PARK AND BRIDGE AND VICTORIA WHARVES - DC/25/140235 </t>
  </si>
  <si>
    <t>Date: October- December 2025</t>
  </si>
  <si>
    <t>Summary for 2025</t>
  </si>
  <si>
    <t>Quarter</t>
  </si>
  <si>
    <t>Summary of events carried out this quarter</t>
  </si>
  <si>
    <t>Summary of schools engaged</t>
  </si>
  <si>
    <t>Volunteer (incl. LBL)</t>
  </si>
  <si>
    <t>Total volunteer hours</t>
  </si>
  <si>
    <t>Summary of groups engaged</t>
  </si>
  <si>
    <t xml:space="preserve">Total: </t>
  </si>
  <si>
    <t>Volunteer events - LBL (also included in above events figures so do not add to above figures)</t>
  </si>
  <si>
    <t>Total Nature's Gym events</t>
  </si>
  <si>
    <t>Total number adults (NG)</t>
  </si>
  <si>
    <t xml:space="preserve">Total Rivers and People events </t>
  </si>
  <si>
    <t>Total number adults (RaP)</t>
  </si>
  <si>
    <t xml:space="preserve">Total BPP events </t>
  </si>
  <si>
    <t>Total number adults (BPP)</t>
  </si>
  <si>
    <t>Awards (details below)</t>
  </si>
  <si>
    <t>Our Space Award</t>
  </si>
  <si>
    <t>Hedgerow (m)</t>
  </si>
  <si>
    <t xml:space="preserve">Bird Box </t>
  </si>
  <si>
    <t xml:space="preserve">Bug Hotel </t>
  </si>
  <si>
    <t>Living roof</t>
  </si>
  <si>
    <t>Other habitat - details on tab</t>
  </si>
  <si>
    <t>Locations</t>
  </si>
  <si>
    <t>Planning total</t>
  </si>
  <si>
    <t>Parks and NR total</t>
  </si>
  <si>
    <t>Street Trees separately reported!</t>
  </si>
  <si>
    <t>Linear Park</t>
  </si>
  <si>
    <t>Upper Pepys Park</t>
  </si>
  <si>
    <t>Frendsbury Gardens</t>
  </si>
  <si>
    <t>Surveys total</t>
  </si>
  <si>
    <t>Nature Conservation Web</t>
  </si>
  <si>
    <t>Posts</t>
  </si>
  <si>
    <t>Nature Conservation Lewisham total</t>
  </si>
  <si>
    <t>Rivers and People total</t>
  </si>
  <si>
    <t>Awards/Grants</t>
  </si>
  <si>
    <t>Awarding Body</t>
  </si>
  <si>
    <t>Group</t>
  </si>
  <si>
    <t>£</t>
  </si>
  <si>
    <t>Qarter 1 (Jan-Mar)</t>
  </si>
  <si>
    <t>Qarter 2 (Apr-Jun)</t>
  </si>
  <si>
    <t>Qarter 3 (Jul-Sep)</t>
  </si>
  <si>
    <t>Qarter 4 (Oct - Dec)</t>
  </si>
  <si>
    <t>Clarendon Rise</t>
  </si>
  <si>
    <t>Greening Fund project, 3x open front, 3x 32mm</t>
  </si>
  <si>
    <t>Burnt Ash Pond</t>
  </si>
  <si>
    <t>water quality</t>
  </si>
  <si>
    <t>Earthwatch's Waterblitz survey</t>
  </si>
  <si>
    <t>Glendale (Emily)</t>
  </si>
  <si>
    <t>St Mary's PS, SD Learning, Brindishe Green PS, Brindishe Lee PS + Trinity and Colfe SS</t>
  </si>
  <si>
    <t>LBL + Glendale 3RCU (Jess + Emily)</t>
  </si>
  <si>
    <t>LBL+Glendale - SLAM (Jess + Emily)</t>
  </si>
  <si>
    <t>3RCU (Jess+Emily)</t>
  </si>
  <si>
    <t>3 River Clean Up</t>
  </si>
  <si>
    <t xml:space="preserve"> Monthly bird surveys</t>
  </si>
  <si>
    <t>F/O Devonshire Rd</t>
  </si>
  <si>
    <t xml:space="preserve">Open day </t>
  </si>
  <si>
    <t>LBL - Burnt Ash Pond</t>
  </si>
  <si>
    <t>Turnham and John Stainer. Also DofE, Cubs &amp; Scouts, Forest Club</t>
  </si>
  <si>
    <t>Health &amp; Wellbeing Groups, Natural Fitness, Open Day, 2 art sessions and plum picking/jam making.</t>
  </si>
  <si>
    <t>Community Orchard work</t>
  </si>
  <si>
    <t>St. Michaels, Ashmead and Baring Primary</t>
  </si>
  <si>
    <t>BPP - Sensory Garden</t>
  </si>
  <si>
    <t>Beckehnam Place Park</t>
  </si>
  <si>
    <t>Bird, wildflower, Butterfly</t>
  </si>
  <si>
    <t>Nature's Gym Survey</t>
  </si>
  <si>
    <t>F/O Brockley and Ladywell Cemetery</t>
  </si>
  <si>
    <t>Sycamore growth cut back</t>
  </si>
  <si>
    <t>Fourth Reserve (Buckthorne Road)</t>
  </si>
  <si>
    <t>Fouth Reserve (Buckthorne Road)</t>
  </si>
  <si>
    <t>Emily Milhouse</t>
  </si>
  <si>
    <t>U3A talk and Healthy Walks (Enable Lewisham)</t>
  </si>
  <si>
    <t>Mountsfield park</t>
  </si>
  <si>
    <t>Lewisham (James - BPP)</t>
  </si>
  <si>
    <t>Mayoral Chairty Fundraiser - Guided walk for visiting dignitaries about the park and our conservation work</t>
  </si>
  <si>
    <t>Bat box check</t>
  </si>
  <si>
    <t>Monthly Orchard Sessions</t>
  </si>
  <si>
    <t>Lewisham (Eszter) - Free We Grow</t>
  </si>
  <si>
    <t>Rain garden planting session, &gt;300 plants planted</t>
  </si>
  <si>
    <t>Lewisham (Eszter) - F/O Dev Rd</t>
  </si>
  <si>
    <t>flytip removal event</t>
  </si>
  <si>
    <t>LBL, T21, Glendale - Northbrook Park Wetlands launch event</t>
  </si>
  <si>
    <t>official opening of the wetlands area in Northbrook Park</t>
  </si>
  <si>
    <t>Open day, including guided walks and 2 nature trail walks</t>
  </si>
  <si>
    <t>F/O Mayow Park</t>
  </si>
  <si>
    <t xml:space="preserve">5 x 2.5 hour volunteer session to improve pond; 2 x 1.5 hrs stone fruits &amp; some apple </t>
  </si>
  <si>
    <t>Guided walk around Mayow Park with bat detectors</t>
  </si>
  <si>
    <t>F/O Mayow Park - Bat walk</t>
  </si>
  <si>
    <t>Living roof survey by Alona Sheridan; 17 July, 21 Aug, 18 September</t>
  </si>
  <si>
    <t>1 large loggery circle</t>
  </si>
  <si>
    <t>extended boggy area</t>
  </si>
  <si>
    <t>2 gabions incl hoverfly lagoon, 1 bee bank</t>
  </si>
  <si>
    <t>F/O River Pool Linear Park</t>
  </si>
  <si>
    <t>3rivers cleanup, weeding and watering new hedges, chopping up fallen trees x 3' to make them safe, making faggot bundles and log piles. Litter picking 14 bags of rubbish</t>
  </si>
  <si>
    <t>4 log piles</t>
  </si>
  <si>
    <t>Gilmore Road Park</t>
  </si>
  <si>
    <t>Litter picking sessions</t>
  </si>
  <si>
    <t>QWAG/Manor Park</t>
  </si>
  <si>
    <t>River Walk</t>
  </si>
  <si>
    <t>F/O Albion Millennium Green</t>
  </si>
  <si>
    <t>Various volunteer wok sessions including bramble clearance, litter picking and labyrinth maintenance.</t>
  </si>
  <si>
    <t>A labyrinth walking workshop and talk on the Green as part of the Association for Art History's  Art History Festival 9Art and Nature.2)</t>
  </si>
  <si>
    <t>From 2024 Kenneth White Grant</t>
  </si>
  <si>
    <t>Tree Trails</t>
  </si>
  <si>
    <t>Heavy Tree Care</t>
  </si>
  <si>
    <t>Nature Conservation Lewisham
QTR1 January - March 2025</t>
  </si>
  <si>
    <t>Rivers and People 
QTR1 January - March 2025</t>
  </si>
  <si>
    <t>Nature Conservation Lewisham
QTR2 April - June 2025</t>
  </si>
  <si>
    <t>Rivers and People
QTR2 April - June 2025</t>
  </si>
  <si>
    <t xml:space="preserve">Nature Conservation Lewisham
QTR3 July - September 2025 </t>
  </si>
  <si>
    <t>Rivers &amp; People
QTR3 July - September 2025</t>
  </si>
  <si>
    <t>Nature Conservation Lewisham
QTR4 October - December 2025</t>
  </si>
  <si>
    <t>Rivers and People
QTR4 October - December 2025</t>
  </si>
  <si>
    <t>London in Bloom Gold + Best in Biodiversity Award</t>
  </si>
  <si>
    <t>London in Bloom Gold + Best in Conservation Area</t>
  </si>
  <si>
    <t>London in Bloom Gold + Best in Large Park</t>
  </si>
  <si>
    <t>Garthorne Road Nature Reserve</t>
  </si>
  <si>
    <t>Devonshire Road Nature Reserve</t>
  </si>
  <si>
    <t>London in Bloom Gold</t>
  </si>
  <si>
    <t>London in Bloom Silver</t>
  </si>
  <si>
    <t>Manor Park</t>
  </si>
  <si>
    <t>Enable - Lewisham Healthy Walks</t>
  </si>
  <si>
    <t>T21, Glendale, LBL</t>
  </si>
  <si>
    <t>Hare and Billet Pond, Blackheath</t>
  </si>
  <si>
    <t>F/O Blythe Hill Fields</t>
  </si>
  <si>
    <t>F/O Devonshire Road NR</t>
  </si>
  <si>
    <t>whip planting to create hazel coppice and shrubby blocks</t>
  </si>
  <si>
    <t>Scything training session</t>
  </si>
  <si>
    <t>Bumblebee Conservation Trust - Fordham Park</t>
  </si>
  <si>
    <t xml:space="preserve">Fordham Park </t>
  </si>
  <si>
    <t>Bumblebee, wildflower</t>
  </si>
  <si>
    <t>Bumblebee Conservation Trust, B.E.E. project</t>
  </si>
  <si>
    <t>Bumblebee ID, BeeWalk, Wildflower survey; B.E.E. project</t>
  </si>
  <si>
    <t>Bumblebee ID, BeeWalk; B.E.E. project</t>
  </si>
  <si>
    <t>Fordham Park</t>
  </si>
  <si>
    <t>Habitat work session</t>
  </si>
  <si>
    <t>3 Bumblebee, 1 wildflower</t>
  </si>
  <si>
    <t>Blackheath, Manor House Gardens, Beckenham Place Park</t>
  </si>
  <si>
    <t>Bumblebee</t>
  </si>
  <si>
    <t>Bumblebee blitz, Bumblebee Conservation Trust, B.E.E. project</t>
  </si>
  <si>
    <t>2 Manor Park - DC/25/141749</t>
  </si>
  <si>
    <t xml:space="preserve">1-1A Brockley Cross - DC/25/141912 </t>
  </si>
  <si>
    <t xml:space="preserve">12 Thorpewood Avenue - DC/25/141485 </t>
  </si>
  <si>
    <t>LBL Councillors - Reigate Road</t>
  </si>
  <si>
    <t>Community litter pick in Reigate Road</t>
  </si>
  <si>
    <t>Baring Primary School</t>
  </si>
  <si>
    <t>F/O Grove Park NR</t>
  </si>
  <si>
    <t>Community litter pick in Grove Park NR</t>
  </si>
  <si>
    <t>Habitat creation session, whip planting</t>
  </si>
  <si>
    <t>Hatcham Gardens</t>
  </si>
  <si>
    <t>meadow improvement with plugs</t>
  </si>
  <si>
    <t>150 wildflower plugs in meadow + 3 crab apple whips in orchard</t>
  </si>
  <si>
    <t>F/O Hatcham Gardens</t>
  </si>
  <si>
    <t>Wildflower plug planting to improve meadow, plus some whips to orchard area</t>
  </si>
  <si>
    <t>Living roof survey by Alona Sheridan; 6 Nov</t>
  </si>
  <si>
    <t>Creative Eduction Sessions at The Albany</t>
  </si>
  <si>
    <t>Volunteer contributions across 3 pond restoration/creation sessions: Mayow, Manor Park and Arica road</t>
  </si>
  <si>
    <t>Mayow Park - Froglife</t>
  </si>
  <si>
    <t>Arica Road - Froglife</t>
  </si>
  <si>
    <t xml:space="preserve">De-lining of small wildlife pond and creation of surrounding deadhedge		</t>
  </si>
  <si>
    <t>Manor Avenue - Froglife</t>
  </si>
  <si>
    <t>Restoration of small back garden pond</t>
  </si>
  <si>
    <t>Creation of a small background pond</t>
  </si>
  <si>
    <t>Riverdale Sculpture Park project - LBL, Citizen Zoo, East</t>
  </si>
  <si>
    <t>East with RHDHV, Future Nature, Citizen Zoo, The Community Brain, Studio Dekka, A&amp;T: 1 bat walk, 1river and tree walk with Paul Wood, 1 historic mapping and 1 modelling event</t>
  </si>
  <si>
    <t>Green Roots Award</t>
  </si>
  <si>
    <t>Fourth Reserve</t>
  </si>
  <si>
    <t>St John's Society</t>
  </si>
  <si>
    <t>QTR1 January - March 2025</t>
  </si>
  <si>
    <t>QTR2 April - June 2025</t>
  </si>
  <si>
    <t>QTR3 July - September 2025</t>
  </si>
  <si>
    <t>QTR4 October - December 2025</t>
  </si>
  <si>
    <t>Planning Quarter 1
(January - March 2025)</t>
  </si>
  <si>
    <t>Parks Quarter 1
(January - March 2025)</t>
  </si>
  <si>
    <t>Planning Quarter 2 
(April-June 2025)</t>
  </si>
  <si>
    <t>Parks and NR Quarter 2
(April-June 2025)</t>
  </si>
  <si>
    <t>Planning Quarter 3                                   
(July-September 2025)</t>
  </si>
  <si>
    <t>Parks and NR Quarter 3
(July-September 2025)</t>
  </si>
  <si>
    <t>Planning Quarter 4
(October - December 2025)</t>
  </si>
  <si>
    <t>Parks and NR Quarter 4
(October - December 2025)</t>
  </si>
  <si>
    <t>Quarter 1 (Jan-Mar 2025)</t>
  </si>
  <si>
    <t>Quarter 2 (April - June 2025)</t>
  </si>
  <si>
    <t>Quarter 3 (July - September 2025)</t>
  </si>
  <si>
    <t>Quarter 4 (October - December 2025)</t>
  </si>
  <si>
    <t>Chinbrook Allotmenty Orchard</t>
  </si>
  <si>
    <t>London in Bloom</t>
  </si>
  <si>
    <t>Gold + Best in Biodiversity</t>
  </si>
  <si>
    <t>Chinbrook Allotment Orchard vols</t>
  </si>
  <si>
    <t>Gold + Best Conservation Area</t>
  </si>
  <si>
    <t>F/O GRNR + LBL</t>
  </si>
  <si>
    <t>Gold + Best Large Park</t>
  </si>
  <si>
    <t>F/O Blythe Hill Fields + LBL + Glendale</t>
  </si>
  <si>
    <t>Gold</t>
  </si>
  <si>
    <t>F/O DRNR + LBL + Glendale</t>
  </si>
  <si>
    <t>F/O FMP + LBL + Glendale</t>
  </si>
  <si>
    <t>BPP Community Gardeners + LBL</t>
  </si>
  <si>
    <t>F/O MP + LBL + Glendale</t>
  </si>
  <si>
    <t>F/O BP + LBL + Glendale</t>
  </si>
  <si>
    <t>F/O FG + LBL + Glendale</t>
  </si>
  <si>
    <t>Silver</t>
  </si>
  <si>
    <t>GLA</t>
  </si>
  <si>
    <t>Green Roots Funding</t>
  </si>
  <si>
    <t>F/O BHF</t>
  </si>
  <si>
    <t>St John's</t>
  </si>
  <si>
    <t>Fields Studies Council (BPP)</t>
  </si>
  <si>
    <t>St. William of York</t>
  </si>
  <si>
    <t>Eco Adventures</t>
  </si>
  <si>
    <t>Holbeach Primary School, John Stainer Community Primary School, Brindishe Manor Primary School, Sydenham Secondary School</t>
  </si>
  <si>
    <t>Friends of Brockley &amp; Ladywell Cemeteries</t>
  </si>
  <si>
    <t xml:space="preserve">General tour &amp; Remembrance Sunday events and walks </t>
  </si>
  <si>
    <t>Sycamore &amp; turkey oak cutback; bulb planting</t>
  </si>
  <si>
    <t>Fourth Reserve (Buckthorne Cutting)</t>
  </si>
  <si>
    <t>Drumbeat, Turnham and John Stainer</t>
  </si>
  <si>
    <t>Reed bed cutting, brambles, path work and dead hedge</t>
  </si>
  <si>
    <t>Beckenham Place Park (garden volunteers)</t>
  </si>
  <si>
    <t>Friends of River Pool Linear Park</t>
  </si>
  <si>
    <t>Chopped up 4 fallen trees, made faggot bundles, cleared 2 blockages in the river, planted existing berms, built a stag beetle loggery, cleared brambles, maintained the flow of the fish bypass, chopped back the reeds in the Bell Green Pond.</t>
  </si>
  <si>
    <t>Riverfly</t>
  </si>
  <si>
    <t>Monthly riverfly surveys in Linear Park, Beckenham Place Park, Manor Park, Brookmill Park and Ladywell</t>
  </si>
  <si>
    <t>Ravensbourne Catchment</t>
  </si>
  <si>
    <t>3 log piles and a stag beetle loggery</t>
  </si>
  <si>
    <t>Christmas fair secret adventures outdoors activity</t>
  </si>
  <si>
    <t>Sensory Garden, Woodland and Orchard</t>
  </si>
  <si>
    <t>Also train 5 new walk leaders. Work with the Lewisham Refugee and Migrant Network - annual figure (including Forster Memorial Park)</t>
  </si>
  <si>
    <t>Work on habitat maintenance - wetlands and boardwalk areas</t>
  </si>
  <si>
    <t>Queen Mary College Geography students - Urban river naturalisation</t>
  </si>
  <si>
    <t>STfL</t>
  </si>
  <si>
    <t>Tree Care Group Sessions</t>
  </si>
  <si>
    <t>Marvels Lane and University of Greenwich</t>
  </si>
  <si>
    <t>Bulb planting and scrub clearance</t>
  </si>
  <si>
    <t>Orchard maintenance sessions. Planting spring bulbs, summer pruning, cleaning bird boxes, juicing apples, clearing brambles, clearing vegetation in/round ponds, clearing weeds from entrance area</t>
  </si>
  <si>
    <t>Beckenham Place park</t>
  </si>
  <si>
    <t>whips planted to create hazel coppice and shrubby  blocks</t>
  </si>
  <si>
    <t>Riverfly training sessions</t>
  </si>
  <si>
    <t>T21 - Northbrook Park project</t>
  </si>
  <si>
    <t xml:space="preserve">Arts &amp; Crafts Pattern &amp; Print Club </t>
  </si>
  <si>
    <t>F/O Brockley &amp; Ladywell Cemeteries</t>
  </si>
  <si>
    <t>Thames21 - Northbrook Park Wetlands</t>
  </si>
  <si>
    <t>Monthly volunteer sessions</t>
  </si>
  <si>
    <t>Halloween event at Northbrook Park Wetlands; Folklore talk by Emily</t>
  </si>
  <si>
    <t>Green Roots Award for invertebrate survey</t>
  </si>
  <si>
    <t>2 Black poplars, 1 Quince</t>
  </si>
  <si>
    <t>River clean up,  trees and tiny forest</t>
  </si>
  <si>
    <t>Open days, Great North Wood hike, Christmas opening</t>
  </si>
  <si>
    <t>BPP- Sensory Garden</t>
  </si>
  <si>
    <t>quarterly bird survey</t>
  </si>
  <si>
    <t>+ added survey vol hours (4 adults, 2h)</t>
  </si>
  <si>
    <t>River Pool Linear Park</t>
  </si>
  <si>
    <t>Number of planning applications/documents reviewed/advice given</t>
  </si>
  <si>
    <t>monthly bird surveys</t>
  </si>
  <si>
    <t>60m hedge laid</t>
  </si>
  <si>
    <t>3 log piles</t>
  </si>
  <si>
    <t>Award detail</t>
  </si>
  <si>
    <t>Garthorne Road NR</t>
  </si>
  <si>
    <t>camera trap</t>
  </si>
  <si>
    <t>LBL - BPP</t>
  </si>
  <si>
    <t>Bat walks</t>
  </si>
  <si>
    <t>gap filling by lake</t>
  </si>
  <si>
    <t>hibernaculum</t>
  </si>
  <si>
    <t xml:space="preserve">Adamsrill Primary, Beecroft Garden Primary, Brindishe Lee Primary, Childeric Primary, Elfrida Primary, John Stainer Community Primary, Prendergast School, Downderry Primary School, </t>
  </si>
  <si>
    <t>Habitat Management, Litter picks and support with Low Tide Walks and school learning</t>
  </si>
  <si>
    <t>Low Tide Walks, After School Adventure, River Dipping and Family LTW</t>
  </si>
  <si>
    <t>Pavement Plant walk</t>
  </si>
  <si>
    <t>Horniman Museum (Forest Hill)</t>
  </si>
  <si>
    <t xml:space="preserve">In the process of re-building a pollinator garden. Main wildlife habitat areas are approx 1.6 ha of mixed native broadleaf woodland, 2.4 ha of meadowland (minimal mowing) with free standing trees. </t>
  </si>
  <si>
    <t>Nature Recovery Plan as required by Greening Government Commitments is under development.</t>
  </si>
  <si>
    <t>St. Philips (Lewisham?) Turnham Academy, pond dipping and minibeasts</t>
  </si>
  <si>
    <t>Bird and pavement survery</t>
  </si>
  <si>
    <t>75 whips along fenceline by Bumblebee Conservation Trust, B.E.E. project</t>
  </si>
  <si>
    <t>T21 - Northbrook Park wetlands</t>
  </si>
  <si>
    <t>First volunteer/engagement sessions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</si>
</sst>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0"/>
      <color indexed="12"/>
      <name val="Arial"/>
      <family val="2"/>
    </font>
    <font>
      <sz val="12"/>
      <name val="Calibri"/>
      <family val="2"/>
    </font>
    <font>
      <b/>
      <sz val="12"/>
      <name val="Calibri"/>
      <family val="2"/>
    </font>
    <font>
      <b/>
      <sz val="10"/>
      <name val="Arial"/>
      <family val="2"/>
    </font>
    <font>
      <b/>
      <sz val="14"/>
      <name val="Calibri"/>
      <family val="2"/>
    </font>
    <font>
      <sz val="14"/>
      <name val="Arial"/>
      <family val="2"/>
    </font>
    <font>
      <sz val="14"/>
      <name val="Calibri"/>
      <family val="2"/>
    </font>
    <font>
      <sz val="10"/>
      <name val="Arial"/>
      <family val="2"/>
    </font>
    <font>
      <b/>
      <sz val="16"/>
      <name val="Calibri"/>
      <family val="2"/>
    </font>
    <font>
      <b/>
      <sz val="16"/>
      <name val="Arial"/>
      <family val="2"/>
    </font>
    <font>
      <b/>
      <sz val="14"/>
      <name val="Arial"/>
      <family val="2"/>
    </font>
    <font>
      <sz val="12"/>
      <name val="Arial"/>
      <family val="2"/>
    </font>
    <font>
      <sz val="12"/>
      <name val="Calibri"/>
      <family val="2"/>
      <scheme val="minor"/>
    </font>
    <font>
      <b/>
      <sz val="12"/>
      <name val="Calibri"/>
      <family val="2"/>
      <scheme val="minor"/>
    </font>
    <font>
      <sz val="11"/>
      <name val="Calibri"/>
      <family val="2"/>
      <scheme val="minor"/>
    </font>
    <font>
      <b/>
      <sz val="14"/>
      <name val="Calibri"/>
      <family val="2"/>
      <scheme val="minor"/>
    </font>
    <font>
      <b/>
      <sz val="11"/>
      <color theme="1"/>
      <name val="Calibri"/>
      <family val="2"/>
      <scheme val="minor"/>
    </font>
    <font>
      <u/>
      <sz val="10"/>
      <color indexed="12"/>
      <name val="Calibri"/>
      <family val="2"/>
      <scheme val="minor"/>
    </font>
    <font>
      <sz val="10"/>
      <name val="Calibri"/>
      <family val="2"/>
      <scheme val="minor"/>
    </font>
    <font>
      <sz val="12"/>
      <color theme="1"/>
      <name val="Calibri"/>
      <family val="2"/>
      <scheme val="minor"/>
    </font>
    <font>
      <sz val="12"/>
      <color theme="1"/>
      <name val="Calibri"/>
      <family val="2"/>
    </font>
    <font>
      <u/>
      <sz val="12"/>
      <color indexed="12"/>
      <name val="Calibri"/>
      <family val="2"/>
      <scheme val="minor"/>
    </font>
    <font>
      <sz val="12"/>
      <name val="Calibri"/>
      <family val="2"/>
      <charset val="1"/>
    </font>
    <font>
      <sz val="12"/>
      <name val="Calibri"/>
      <family val="2"/>
      <scheme val="minor"/>
    </font>
    <font>
      <i/>
      <sz val="12"/>
      <name val="Calibri"/>
      <family val="2"/>
    </font>
    <font>
      <sz val="9"/>
      <color indexed="81"/>
      <name val="Tahoma"/>
      <family val="2"/>
    </font>
    <font>
      <b/>
      <sz val="9"/>
      <color indexed="81"/>
      <name val="Tahoma"/>
      <family val="2"/>
    </font>
    <font>
      <sz val="12"/>
      <color rgb="FFFF0000"/>
      <name val="Calibri"/>
      <family val="2"/>
      <scheme val="minor"/>
    </font>
  </fonts>
  <fills count="20">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indexed="46"/>
        <bgColor indexed="64"/>
      </patternFill>
    </fill>
    <fill>
      <patternFill patternType="solid">
        <fgColor indexed="42"/>
        <bgColor indexed="64"/>
      </patternFill>
    </fill>
    <fill>
      <patternFill patternType="solid">
        <fgColor indexed="47"/>
        <bgColor indexed="64"/>
      </patternFill>
    </fill>
    <fill>
      <patternFill patternType="solid">
        <fgColor indexed="52"/>
        <bgColor indexed="64"/>
      </patternFill>
    </fill>
    <fill>
      <patternFill patternType="solid">
        <fgColor indexed="13"/>
        <bgColor indexed="64"/>
      </patternFill>
    </fill>
    <fill>
      <patternFill patternType="solid">
        <fgColor theme="8" tint="0.59999389629810485"/>
        <bgColor indexed="64"/>
      </patternFill>
    </fill>
    <fill>
      <patternFill patternType="solid">
        <fgColor rgb="FFCCECFF"/>
        <bgColor indexed="64"/>
      </patternFill>
    </fill>
    <fill>
      <patternFill patternType="solid">
        <fgColor indexed="27"/>
        <bgColor indexed="64"/>
      </patternFill>
    </fill>
    <fill>
      <patternFill patternType="solid">
        <fgColor rgb="FFFFFF99"/>
        <bgColor indexed="64"/>
      </patternFill>
    </fill>
    <fill>
      <patternFill patternType="solid">
        <fgColor rgb="FFCCFFFF"/>
        <bgColor indexed="64"/>
      </patternFill>
    </fill>
    <fill>
      <patternFill patternType="solid">
        <fgColor rgb="FFFFFF00"/>
        <bgColor indexed="64"/>
      </patternFill>
    </fill>
    <fill>
      <patternFill patternType="solid">
        <fgColor theme="4" tint="0.39997558519241921"/>
        <bgColor indexed="64"/>
      </patternFill>
    </fill>
    <fill>
      <patternFill patternType="solid">
        <fgColor rgb="FFCC99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0"/>
        <bgColor indexed="64"/>
      </patternFill>
    </fill>
  </fills>
  <borders count="119">
    <border>
      <left/>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
      <left/>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diagonal/>
    </border>
    <border>
      <left/>
      <right style="thin">
        <color indexed="64"/>
      </right>
      <top style="medium">
        <color indexed="64"/>
      </top>
      <bottom style="medium">
        <color indexed="64"/>
      </bottom>
      <diagonal/>
    </border>
    <border>
      <left/>
      <right style="thin">
        <color indexed="64"/>
      </right>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rgb="FF000000"/>
      </top>
      <bottom style="thin">
        <color rgb="FF000000"/>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8"/>
      </bottom>
      <diagonal/>
    </border>
    <border>
      <left/>
      <right/>
      <top style="medium">
        <color indexed="64"/>
      </top>
      <bottom style="thin">
        <color indexed="8"/>
      </bottom>
      <diagonal/>
    </border>
    <border>
      <left style="medium">
        <color indexed="64"/>
      </left>
      <right style="thin">
        <color indexed="8"/>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rgb="FFFF0000"/>
      </bottom>
      <diagonal/>
    </border>
    <border>
      <left style="thin">
        <color indexed="64"/>
      </left>
      <right style="thin">
        <color indexed="64"/>
      </right>
      <top style="medium">
        <color indexed="64"/>
      </top>
      <bottom style="medium">
        <color rgb="FFFF0000"/>
      </bottom>
      <diagonal/>
    </border>
    <border>
      <left style="thin">
        <color indexed="64"/>
      </left>
      <right/>
      <top style="thick">
        <color indexed="64"/>
      </top>
      <bottom style="medium">
        <color rgb="FFFF0000"/>
      </bottom>
      <diagonal/>
    </border>
    <border>
      <left style="medium">
        <color indexed="64"/>
      </left>
      <right style="thin">
        <color indexed="64"/>
      </right>
      <top style="medium">
        <color rgb="FFFF0000"/>
      </top>
      <bottom style="thick">
        <color indexed="64"/>
      </bottom>
      <diagonal/>
    </border>
    <border>
      <left style="thin">
        <color indexed="64"/>
      </left>
      <right style="thin">
        <color indexed="64"/>
      </right>
      <top style="medium">
        <color rgb="FFFF0000"/>
      </top>
      <bottom style="thick">
        <color indexed="64"/>
      </bottom>
      <diagonal/>
    </border>
    <border>
      <left style="medium">
        <color indexed="64"/>
      </left>
      <right style="thin">
        <color indexed="64"/>
      </right>
      <top style="thick">
        <color indexed="64"/>
      </top>
      <bottom style="medium">
        <color rgb="FFFF0000"/>
      </bottom>
      <diagonal/>
    </border>
    <border>
      <left style="thin">
        <color indexed="64"/>
      </left>
      <right style="thin">
        <color indexed="64"/>
      </right>
      <top style="thick">
        <color indexed="64"/>
      </top>
      <bottom style="medium">
        <color rgb="FFFF0000"/>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style="medium">
        <color indexed="64"/>
      </left>
      <right style="medium">
        <color indexed="64"/>
      </right>
      <top/>
      <bottom style="medium">
        <color indexed="64"/>
      </bottom>
      <diagonal/>
    </border>
    <border>
      <left style="thin">
        <color indexed="8"/>
      </left>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ck">
        <color indexed="64"/>
      </top>
      <bottom/>
      <diagonal/>
    </border>
    <border>
      <left/>
      <right style="thin">
        <color indexed="64"/>
      </right>
      <top/>
      <bottom style="medium">
        <color indexed="64"/>
      </bottom>
      <diagonal/>
    </border>
    <border>
      <left/>
      <right style="thin">
        <color indexed="64"/>
      </right>
      <top style="medium">
        <color indexed="64"/>
      </top>
      <bottom style="thin">
        <color indexed="8"/>
      </bottom>
      <diagonal/>
    </border>
    <border>
      <left style="thin">
        <color indexed="8"/>
      </left>
      <right style="medium">
        <color indexed="8"/>
      </right>
      <top style="medium">
        <color indexed="64"/>
      </top>
      <bottom style="medium">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indexed="64"/>
      </left>
      <right style="thin">
        <color indexed="8"/>
      </right>
      <top/>
      <bottom style="medium">
        <color indexed="64"/>
      </bottom>
      <diagonal/>
    </border>
    <border>
      <left style="thin">
        <color indexed="8"/>
      </left>
      <right style="medium">
        <color indexed="8"/>
      </right>
      <top/>
      <bottom style="medium">
        <color indexed="64"/>
      </bottom>
      <diagonal/>
    </border>
    <border>
      <left style="medium">
        <color rgb="FF000000"/>
      </left>
      <right style="thin">
        <color rgb="FF000000"/>
      </right>
      <top style="thin">
        <color rgb="FF000000"/>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bottom style="thin">
        <color rgb="FF000000"/>
      </bottom>
      <diagonal/>
    </border>
    <border>
      <left style="thin">
        <color indexed="8"/>
      </left>
      <right style="thin">
        <color indexed="8"/>
      </right>
      <top style="thin">
        <color indexed="64"/>
      </top>
      <bottom style="medium">
        <color indexed="64"/>
      </bottom>
      <diagonal/>
    </border>
    <border>
      <left style="medium">
        <color indexed="64"/>
      </left>
      <right style="thin">
        <color indexed="8"/>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thin">
        <color indexed="64"/>
      </top>
      <bottom style="medium">
        <color indexed="8"/>
      </bottom>
      <diagonal/>
    </border>
    <border>
      <left/>
      <right/>
      <top style="thin">
        <color indexed="64"/>
      </top>
      <bottom style="medium">
        <color indexed="8"/>
      </bottom>
      <diagonal/>
    </border>
    <border>
      <left/>
      <right style="medium">
        <color indexed="64"/>
      </right>
      <top style="thin">
        <color indexed="64"/>
      </top>
      <bottom style="medium">
        <color indexed="8"/>
      </bottom>
      <diagonal/>
    </border>
    <border>
      <left style="thin">
        <color indexed="64"/>
      </left>
      <right style="medium">
        <color indexed="64"/>
      </right>
      <top/>
      <bottom style="medium">
        <color indexed="64"/>
      </bottom>
      <diagonal/>
    </border>
    <border>
      <left style="thin">
        <color indexed="8"/>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top style="medium">
        <color indexed="64"/>
      </top>
      <bottom/>
      <diagonal/>
    </border>
    <border>
      <left/>
      <right/>
      <top/>
      <bottom style="thin">
        <color rgb="FF000000"/>
      </bottom>
      <diagonal/>
    </border>
    <border>
      <left style="thin">
        <color rgb="FF000000"/>
      </left>
      <right style="thin">
        <color rgb="FF000000"/>
      </right>
      <top style="thin">
        <color rgb="FF000000"/>
      </top>
      <bottom/>
      <diagonal/>
    </border>
    <border>
      <left style="medium">
        <color indexed="64"/>
      </left>
      <right style="thin">
        <color indexed="64"/>
      </right>
      <top style="thin">
        <color indexed="64"/>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thin">
        <color indexed="8"/>
      </right>
      <top style="thin">
        <color indexed="8"/>
      </top>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thin">
        <color indexed="8"/>
      </top>
      <bottom style="thin">
        <color indexed="64"/>
      </bottom>
      <diagonal/>
    </border>
    <border>
      <left style="thin">
        <color indexed="8"/>
      </left>
      <right/>
      <top style="thin">
        <color indexed="8"/>
      </top>
      <bottom style="medium">
        <color indexed="8"/>
      </bottom>
      <diagonal/>
    </border>
    <border>
      <left/>
      <right style="thin">
        <color indexed="64"/>
      </right>
      <top style="thin">
        <color indexed="8"/>
      </top>
      <bottom style="medium">
        <color indexed="8"/>
      </bottom>
      <diagonal/>
    </border>
    <border>
      <left/>
      <right/>
      <top style="thin">
        <color indexed="64"/>
      </top>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64"/>
      </right>
      <top style="thin">
        <color indexed="8"/>
      </top>
      <bottom style="thin">
        <color indexed="8"/>
      </bottom>
      <diagonal/>
    </border>
    <border>
      <left/>
      <right style="thin">
        <color indexed="64"/>
      </right>
      <top style="thin">
        <color indexed="64"/>
      </top>
      <bottom style="thin">
        <color indexed="64"/>
      </bottom>
      <diagonal/>
    </border>
    <border>
      <left/>
      <right style="thin">
        <color rgb="FF000000"/>
      </right>
      <top style="thin">
        <color indexed="64"/>
      </top>
      <bottom style="thin">
        <color indexed="64"/>
      </bottom>
      <diagonal/>
    </border>
    <border>
      <left style="thin">
        <color indexed="64"/>
      </left>
      <right/>
      <top style="thin">
        <color indexed="64"/>
      </top>
      <bottom/>
      <diagonal/>
    </border>
    <border>
      <left style="thin">
        <color rgb="FF000000"/>
      </left>
      <right style="thin">
        <color indexed="8"/>
      </right>
      <top style="thin">
        <color rgb="FF000000"/>
      </top>
      <bottom style="thin">
        <color indexed="64"/>
      </bottom>
      <diagonal/>
    </border>
    <border>
      <left style="thin">
        <color indexed="64"/>
      </left>
      <right style="thin">
        <color indexed="64"/>
      </right>
      <top/>
      <bottom style="thin">
        <color rgb="FF000000"/>
      </bottom>
      <diagonal/>
    </border>
    <border>
      <left/>
      <right style="medium">
        <color indexed="64"/>
      </right>
      <top style="thin">
        <color indexed="64"/>
      </top>
      <bottom/>
      <diagonal/>
    </border>
    <border>
      <left style="thin">
        <color indexed="8"/>
      </left>
      <right style="thin">
        <color indexed="8"/>
      </right>
      <top/>
      <bottom/>
      <diagonal/>
    </border>
    <border>
      <left style="thin">
        <color indexed="8"/>
      </left>
      <right/>
      <top/>
      <bottom/>
      <diagonal/>
    </border>
    <border>
      <left style="thin">
        <color indexed="8"/>
      </left>
      <right/>
      <top style="thin">
        <color indexed="8"/>
      </top>
      <bottom style="thin">
        <color indexed="64"/>
      </bottom>
      <diagonal/>
    </border>
    <border>
      <left/>
      <right style="thin">
        <color indexed="64"/>
      </right>
      <top style="thin">
        <color indexed="8"/>
      </top>
      <bottom style="thin">
        <color indexed="64"/>
      </bottom>
      <diagonal/>
    </border>
  </borders>
  <cellStyleXfs count="5">
    <xf numFmtId="0" fontId="0" fillId="0" borderId="0"/>
    <xf numFmtId="0" fontId="5" fillId="0" borderId="0" applyNumberFormat="0" applyFill="0" applyBorder="0" applyAlignment="0" applyProtection="0">
      <alignment vertical="top"/>
      <protection locked="0"/>
    </xf>
    <xf numFmtId="0" fontId="12" fillId="0" borderId="0"/>
    <xf numFmtId="0" fontId="4" fillId="0" borderId="0"/>
    <xf numFmtId="0" fontId="3" fillId="0" borderId="0"/>
  </cellStyleXfs>
  <cellXfs count="641">
    <xf numFmtId="0" fontId="0" fillId="0" borderId="0" xfId="0"/>
    <xf numFmtId="0" fontId="6" fillId="0" borderId="0" xfId="0" applyFont="1"/>
    <xf numFmtId="0" fontId="6" fillId="0" borderId="0" xfId="0" applyFont="1" applyAlignment="1">
      <alignment wrapText="1"/>
    </xf>
    <xf numFmtId="0" fontId="6" fillId="0" borderId="1" xfId="0" applyFont="1" applyBorder="1"/>
    <xf numFmtId="0" fontId="6" fillId="2" borderId="1" xfId="0" applyFont="1" applyFill="1" applyBorder="1"/>
    <xf numFmtId="0" fontId="7" fillId="3" borderId="2" xfId="0" applyFont="1" applyFill="1" applyBorder="1" applyAlignment="1">
      <alignment horizontal="center"/>
    </xf>
    <xf numFmtId="0" fontId="7" fillId="3" borderId="2" xfId="0" applyFont="1" applyFill="1" applyBorder="1" applyAlignment="1">
      <alignment horizontal="center" wrapText="1"/>
    </xf>
    <xf numFmtId="0" fontId="6" fillId="3" borderId="2" xfId="0" applyFont="1" applyFill="1" applyBorder="1"/>
    <xf numFmtId="0" fontId="6" fillId="3" borderId="2" xfId="0" applyFont="1" applyFill="1" applyBorder="1" applyAlignment="1">
      <alignment wrapText="1"/>
    </xf>
    <xf numFmtId="0" fontId="6" fillId="3" borderId="3" xfId="0" applyFont="1" applyFill="1" applyBorder="1" applyAlignment="1">
      <alignment wrapText="1"/>
    </xf>
    <xf numFmtId="0" fontId="0" fillId="0" borderId="4" xfId="0" applyBorder="1" applyAlignment="1">
      <alignment wrapText="1"/>
    </xf>
    <xf numFmtId="0" fontId="0" fillId="0" borderId="5" xfId="0" applyBorder="1"/>
    <xf numFmtId="0" fontId="6" fillId="0" borderId="0" xfId="0" applyFont="1" applyAlignment="1">
      <alignment horizontal="center"/>
    </xf>
    <xf numFmtId="0" fontId="7" fillId="4" borderId="6" xfId="0" applyFont="1" applyFill="1" applyBorder="1" applyAlignment="1">
      <alignment wrapText="1"/>
    </xf>
    <xf numFmtId="0" fontId="7" fillId="4" borderId="7" xfId="0" applyFont="1" applyFill="1" applyBorder="1"/>
    <xf numFmtId="0" fontId="7" fillId="4" borderId="6" xfId="0" applyFont="1" applyFill="1" applyBorder="1"/>
    <xf numFmtId="0" fontId="9" fillId="5" borderId="8" xfId="0" applyFont="1" applyFill="1" applyBorder="1" applyAlignment="1">
      <alignment horizontal="center"/>
    </xf>
    <xf numFmtId="0" fontId="9" fillId="6" borderId="7" xfId="0" applyFont="1" applyFill="1" applyBorder="1" applyAlignment="1">
      <alignment horizontal="center"/>
    </xf>
    <xf numFmtId="0" fontId="9" fillId="2" borderId="7" xfId="0" applyFont="1" applyFill="1" applyBorder="1" applyAlignment="1">
      <alignment horizontal="center" wrapText="1"/>
    </xf>
    <xf numFmtId="0" fontId="10" fillId="0" borderId="0" xfId="0" applyFont="1"/>
    <xf numFmtId="0" fontId="11" fillId="2" borderId="1" xfId="0" applyFont="1" applyFill="1" applyBorder="1"/>
    <xf numFmtId="0" fontId="7" fillId="0" borderId="0" xfId="0" applyFont="1"/>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13" fillId="0" borderId="13" xfId="0" applyFont="1" applyBorder="1" applyAlignment="1">
      <alignment horizontal="center" vertical="center"/>
    </xf>
    <xf numFmtId="0" fontId="7" fillId="0" borderId="14" xfId="0" applyFont="1" applyBorder="1" applyAlignment="1">
      <alignment horizontal="center"/>
    </xf>
    <xf numFmtId="0" fontId="7" fillId="0" borderId="16" xfId="0" applyFont="1" applyBorder="1" applyAlignment="1">
      <alignment horizontal="center"/>
    </xf>
    <xf numFmtId="0" fontId="6" fillId="0" borderId="17" xfId="0" applyFont="1" applyBorder="1" applyAlignment="1">
      <alignment wrapText="1"/>
    </xf>
    <xf numFmtId="0" fontId="6" fillId="0" borderId="11" xfId="0" applyFont="1" applyBorder="1" applyAlignment="1">
      <alignment wrapText="1"/>
    </xf>
    <xf numFmtId="0" fontId="17" fillId="0" borderId="17" xfId="0" applyFont="1" applyBorder="1" applyAlignment="1">
      <alignment wrapText="1"/>
    </xf>
    <xf numFmtId="0" fontId="11" fillId="2" borderId="18" xfId="0" applyFont="1" applyFill="1" applyBorder="1"/>
    <xf numFmtId="0" fontId="7" fillId="0" borderId="0" xfId="0" applyFont="1" applyAlignment="1">
      <alignment wrapText="1"/>
    </xf>
    <xf numFmtId="0" fontId="17" fillId="0" borderId="19" xfId="0" applyFont="1" applyBorder="1" applyAlignment="1">
      <alignment wrapText="1"/>
    </xf>
    <xf numFmtId="0" fontId="6" fillId="0" borderId="20" xfId="0" applyFont="1" applyBorder="1"/>
    <xf numFmtId="0" fontId="7" fillId="4" borderId="21" xfId="0" applyFont="1" applyFill="1" applyBorder="1" applyAlignment="1">
      <alignment wrapText="1"/>
    </xf>
    <xf numFmtId="0" fontId="7" fillId="4" borderId="2" xfId="0" applyFont="1" applyFill="1" applyBorder="1" applyAlignment="1">
      <alignment wrapText="1"/>
    </xf>
    <xf numFmtId="0" fontId="7" fillId="4" borderId="3" xfId="0" applyFont="1" applyFill="1" applyBorder="1" applyAlignment="1">
      <alignment wrapText="1"/>
    </xf>
    <xf numFmtId="0" fontId="6" fillId="0" borderId="35" xfId="0" applyFont="1" applyBorder="1"/>
    <xf numFmtId="0" fontId="17" fillId="0" borderId="22" xfId="0" applyFont="1" applyBorder="1"/>
    <xf numFmtId="0" fontId="17" fillId="0" borderId="0" xfId="0" applyFont="1" applyAlignment="1">
      <alignment wrapText="1"/>
    </xf>
    <xf numFmtId="0" fontId="6" fillId="2" borderId="1" xfId="0" applyFont="1" applyFill="1" applyBorder="1" applyAlignment="1">
      <alignment wrapText="1"/>
    </xf>
    <xf numFmtId="0" fontId="17" fillId="0" borderId="0" xfId="0" applyFont="1"/>
    <xf numFmtId="0" fontId="17" fillId="0" borderId="5" xfId="0" applyFont="1" applyBorder="1" applyAlignment="1">
      <alignment wrapText="1"/>
    </xf>
    <xf numFmtId="0" fontId="9" fillId="2" borderId="6" xfId="0" applyFont="1" applyFill="1" applyBorder="1"/>
    <xf numFmtId="0" fontId="9" fillId="2" borderId="10" xfId="0" applyFont="1" applyFill="1" applyBorder="1" applyAlignment="1">
      <alignment wrapText="1"/>
    </xf>
    <xf numFmtId="0" fontId="8" fillId="4" borderId="3" xfId="0" applyFont="1" applyFill="1" applyBorder="1"/>
    <xf numFmtId="0" fontId="19" fillId="0" borderId="1" xfId="0" applyFont="1" applyBorder="1"/>
    <xf numFmtId="0" fontId="17" fillId="0" borderId="1" xfId="0" applyFont="1" applyBorder="1"/>
    <xf numFmtId="0" fontId="17" fillId="0" borderId="1" xfId="0" applyFont="1" applyBorder="1" applyAlignment="1">
      <alignment wrapText="1"/>
    </xf>
    <xf numFmtId="0" fontId="20" fillId="10" borderId="10" xfId="0" applyFont="1" applyFill="1" applyBorder="1"/>
    <xf numFmtId="0" fontId="20" fillId="10" borderId="2" xfId="0" applyFont="1" applyFill="1" applyBorder="1"/>
    <xf numFmtId="0" fontId="6" fillId="0" borderId="29" xfId="0" applyFont="1" applyBorder="1"/>
    <xf numFmtId="0" fontId="18" fillId="0" borderId="40" xfId="0" applyFont="1" applyBorder="1"/>
    <xf numFmtId="0" fontId="17" fillId="0" borderId="7" xfId="0" applyFont="1" applyBorder="1"/>
    <xf numFmtId="0" fontId="17" fillId="0" borderId="21" xfId="0" applyFont="1" applyBorder="1"/>
    <xf numFmtId="0" fontId="7" fillId="6" borderId="26" xfId="0" applyFont="1" applyFill="1" applyBorder="1"/>
    <xf numFmtId="0" fontId="6" fillId="2" borderId="26" xfId="0" applyFont="1" applyFill="1" applyBorder="1"/>
    <xf numFmtId="0" fontId="6" fillId="0" borderId="0" xfId="3" applyFont="1"/>
    <xf numFmtId="0" fontId="4" fillId="0" borderId="0" xfId="3"/>
    <xf numFmtId="0" fontId="6" fillId="0" borderId="0" xfId="3" applyFont="1" applyAlignment="1">
      <alignment horizontal="center"/>
    </xf>
    <xf numFmtId="0" fontId="7" fillId="5" borderId="9" xfId="3" applyFont="1" applyFill="1" applyBorder="1" applyAlignment="1">
      <alignment horizontal="center"/>
    </xf>
    <xf numFmtId="0" fontId="7" fillId="6" borderId="9" xfId="3" applyFont="1" applyFill="1" applyBorder="1" applyAlignment="1">
      <alignment horizontal="center"/>
    </xf>
    <xf numFmtId="0" fontId="7" fillId="2" borderId="9" xfId="3" applyFont="1" applyFill="1" applyBorder="1" applyAlignment="1">
      <alignment horizontal="center" wrapText="1"/>
    </xf>
    <xf numFmtId="0" fontId="7" fillId="6" borderId="9" xfId="3" applyFont="1" applyFill="1" applyBorder="1"/>
    <xf numFmtId="0" fontId="7" fillId="0" borderId="11" xfId="3" applyFont="1" applyBorder="1" applyAlignment="1">
      <alignment wrapText="1"/>
    </xf>
    <xf numFmtId="0" fontId="7" fillId="0" borderId="17" xfId="3" applyFont="1" applyBorder="1" applyAlignment="1">
      <alignment wrapText="1"/>
    </xf>
    <xf numFmtId="0" fontId="4" fillId="0" borderId="41" xfId="3" applyBorder="1"/>
    <xf numFmtId="0" fontId="7" fillId="0" borderId="42" xfId="3" applyFont="1" applyBorder="1" applyAlignment="1">
      <alignment wrapText="1"/>
    </xf>
    <xf numFmtId="0" fontId="7" fillId="0" borderId="43" xfId="3" applyFont="1" applyBorder="1" applyAlignment="1">
      <alignment wrapText="1"/>
    </xf>
    <xf numFmtId="0" fontId="7" fillId="6" borderId="9" xfId="3" applyFont="1" applyFill="1" applyBorder="1" applyAlignment="1">
      <alignment wrapText="1"/>
    </xf>
    <xf numFmtId="0" fontId="7" fillId="2" borderId="44" xfId="3" applyFont="1" applyFill="1" applyBorder="1"/>
    <xf numFmtId="0" fontId="4" fillId="0" borderId="0" xfId="3" applyAlignment="1">
      <alignment wrapText="1"/>
    </xf>
    <xf numFmtId="0" fontId="7" fillId="6" borderId="45" xfId="3" applyFont="1" applyFill="1" applyBorder="1" applyAlignment="1">
      <alignment horizontal="center"/>
    </xf>
    <xf numFmtId="0" fontId="7" fillId="2" borderId="45" xfId="3" applyFont="1" applyFill="1" applyBorder="1" applyAlignment="1">
      <alignment horizontal="center" wrapText="1"/>
    </xf>
    <xf numFmtId="0" fontId="4" fillId="0" borderId="13" xfId="3" applyBorder="1" applyAlignment="1">
      <alignment vertical="top" wrapText="1"/>
    </xf>
    <xf numFmtId="0" fontId="4" fillId="0" borderId="48" xfId="3" applyBorder="1"/>
    <xf numFmtId="0" fontId="4" fillId="0" borderId="16" xfId="3" applyBorder="1"/>
    <xf numFmtId="0" fontId="6" fillId="0" borderId="0" xfId="3" applyFont="1" applyAlignment="1">
      <alignment wrapText="1"/>
    </xf>
    <xf numFmtId="0" fontId="6" fillId="0" borderId="12" xfId="3" applyFont="1" applyBorder="1"/>
    <xf numFmtId="0" fontId="6" fillId="0" borderId="25" xfId="3" applyFont="1" applyBorder="1"/>
    <xf numFmtId="0" fontId="7" fillId="0" borderId="0" xfId="3" applyFont="1"/>
    <xf numFmtId="0" fontId="7" fillId="5" borderId="9" xfId="3" applyFont="1" applyFill="1" applyBorder="1" applyAlignment="1">
      <alignment wrapText="1"/>
    </xf>
    <xf numFmtId="0" fontId="7" fillId="2" borderId="9" xfId="3" applyFont="1" applyFill="1" applyBorder="1" applyAlignment="1">
      <alignment horizontal="center"/>
    </xf>
    <xf numFmtId="0" fontId="7" fillId="0" borderId="50" xfId="3" applyFont="1" applyBorder="1" applyAlignment="1">
      <alignment wrapText="1"/>
    </xf>
    <xf numFmtId="0" fontId="7" fillId="0" borderId="53" xfId="3" applyFont="1" applyBorder="1" applyAlignment="1">
      <alignment wrapText="1"/>
    </xf>
    <xf numFmtId="0" fontId="7" fillId="0" borderId="55" xfId="3" applyFont="1" applyBorder="1" applyAlignment="1">
      <alignment wrapText="1"/>
    </xf>
    <xf numFmtId="0" fontId="6" fillId="0" borderId="56" xfId="3" applyFont="1" applyBorder="1"/>
    <xf numFmtId="0" fontId="7" fillId="0" borderId="57" xfId="3" applyFont="1" applyBorder="1" applyAlignment="1">
      <alignment wrapText="1"/>
    </xf>
    <xf numFmtId="0" fontId="8" fillId="0" borderId="0" xfId="3" applyFont="1"/>
    <xf numFmtId="0" fontId="6" fillId="2" borderId="15" xfId="3" applyFont="1" applyFill="1" applyBorder="1"/>
    <xf numFmtId="0" fontId="7" fillId="13" borderId="10" xfId="3" applyFont="1" applyFill="1" applyBorder="1" applyAlignment="1">
      <alignment horizontal="left" wrapText="1"/>
    </xf>
    <xf numFmtId="0" fontId="7" fillId="13" borderId="2" xfId="3" applyFont="1" applyFill="1" applyBorder="1" applyAlignment="1">
      <alignment horizontal="left" wrapText="1"/>
    </xf>
    <xf numFmtId="0" fontId="7" fillId="12" borderId="9" xfId="3" applyFont="1" applyFill="1" applyBorder="1" applyAlignment="1">
      <alignment horizontal="center" wrapText="1"/>
    </xf>
    <xf numFmtId="0" fontId="21" fillId="12" borderId="9" xfId="3" applyFont="1" applyFill="1" applyBorder="1" applyAlignment="1">
      <alignment horizontal="center"/>
    </xf>
    <xf numFmtId="0" fontId="21" fillId="0" borderId="0" xfId="3" applyFont="1"/>
    <xf numFmtId="0" fontId="4" fillId="0" borderId="12" xfId="3" applyBorder="1"/>
    <xf numFmtId="0" fontId="6" fillId="0" borderId="12" xfId="3" applyFont="1" applyBorder="1" applyAlignment="1">
      <alignment horizontal="right"/>
    </xf>
    <xf numFmtId="0" fontId="17" fillId="0" borderId="1" xfId="3" applyFont="1" applyBorder="1" applyAlignment="1">
      <alignment horizontal="right"/>
    </xf>
    <xf numFmtId="0" fontId="17" fillId="0" borderId="12" xfId="3" applyFont="1" applyBorder="1" applyAlignment="1">
      <alignment horizontal="right"/>
    </xf>
    <xf numFmtId="0" fontId="17" fillId="0" borderId="15" xfId="3" applyFont="1" applyBorder="1" applyAlignment="1">
      <alignment horizontal="right"/>
    </xf>
    <xf numFmtId="0" fontId="7" fillId="2" borderId="10" xfId="3" applyFont="1" applyFill="1" applyBorder="1" applyAlignment="1">
      <alignment horizontal="center"/>
    </xf>
    <xf numFmtId="0" fontId="7" fillId="5" borderId="9" xfId="3" applyFont="1" applyFill="1" applyBorder="1" applyAlignment="1">
      <alignment horizontal="left"/>
    </xf>
    <xf numFmtId="0" fontId="6" fillId="0" borderId="1" xfId="0" applyFont="1" applyBorder="1" applyAlignment="1">
      <alignment wrapText="1"/>
    </xf>
    <xf numFmtId="0" fontId="6" fillId="0" borderId="18" xfId="0" applyFont="1" applyBorder="1" applyAlignment="1">
      <alignment wrapText="1"/>
    </xf>
    <xf numFmtId="0" fontId="6" fillId="0" borderId="59" xfId="3" applyFont="1" applyBorder="1" applyAlignment="1">
      <alignment wrapText="1"/>
    </xf>
    <xf numFmtId="0" fontId="3" fillId="0" borderId="0" xfId="4"/>
    <xf numFmtId="0" fontId="7" fillId="0" borderId="11" xfId="4" applyFont="1" applyBorder="1" applyAlignment="1">
      <alignment wrapText="1"/>
    </xf>
    <xf numFmtId="0" fontId="7" fillId="2" borderId="9" xfId="4" applyFont="1" applyFill="1" applyBorder="1" applyAlignment="1">
      <alignment horizontal="center"/>
    </xf>
    <xf numFmtId="0" fontId="7" fillId="6" borderId="9" xfId="4" applyFont="1" applyFill="1" applyBorder="1"/>
    <xf numFmtId="0" fontId="6" fillId="2" borderId="6" xfId="4" applyFont="1" applyFill="1" applyBorder="1"/>
    <xf numFmtId="0" fontId="6" fillId="0" borderId="0" xfId="4" applyFont="1"/>
    <xf numFmtId="0" fontId="8" fillId="0" borderId="0" xfId="4" applyFont="1"/>
    <xf numFmtId="0" fontId="6" fillId="2" borderId="14" xfId="4" applyFont="1" applyFill="1" applyBorder="1"/>
    <xf numFmtId="0" fontId="6" fillId="2" borderId="15" xfId="4" applyFont="1" applyFill="1" applyBorder="1"/>
    <xf numFmtId="0" fontId="7" fillId="6" borderId="60" xfId="4" applyFont="1" applyFill="1" applyBorder="1"/>
    <xf numFmtId="0" fontId="6" fillId="2" borderId="62" xfId="4" applyFont="1" applyFill="1" applyBorder="1"/>
    <xf numFmtId="0" fontId="7" fillId="0" borderId="10" xfId="4" applyFont="1" applyBorder="1"/>
    <xf numFmtId="0" fontId="6" fillId="0" borderId="2" xfId="4" applyFont="1" applyBorder="1"/>
    <xf numFmtId="0" fontId="17" fillId="0" borderId="5" xfId="4" applyFont="1" applyBorder="1"/>
    <xf numFmtId="0" fontId="17" fillId="0" borderId="43" xfId="4" applyFont="1" applyBorder="1" applyProtection="1">
      <protection locked="0"/>
    </xf>
    <xf numFmtId="0" fontId="17" fillId="0" borderId="0" xfId="4" applyFont="1" applyProtection="1">
      <protection locked="0"/>
    </xf>
    <xf numFmtId="0" fontId="3" fillId="0" borderId="5" xfId="4" applyBorder="1"/>
    <xf numFmtId="0" fontId="7" fillId="3" borderId="10" xfId="4" applyFont="1" applyFill="1" applyBorder="1"/>
    <xf numFmtId="0" fontId="8" fillId="3" borderId="3" xfId="4" applyFont="1" applyFill="1" applyBorder="1"/>
    <xf numFmtId="0" fontId="6" fillId="0" borderId="10" xfId="4" applyFont="1" applyBorder="1"/>
    <xf numFmtId="0" fontId="7" fillId="0" borderId="9" xfId="4" applyFont="1" applyBorder="1" applyAlignment="1">
      <alignment horizontal="center"/>
    </xf>
    <xf numFmtId="0" fontId="7" fillId="0" borderId="60" xfId="4" applyFont="1" applyBorder="1"/>
    <xf numFmtId="0" fontId="17" fillId="0" borderId="12" xfId="4" applyFont="1" applyBorder="1"/>
    <xf numFmtId="0" fontId="7" fillId="0" borderId="18" xfId="4" applyFont="1" applyBorder="1" applyAlignment="1">
      <alignment wrapText="1"/>
    </xf>
    <xf numFmtId="0" fontId="17" fillId="0" borderId="15" xfId="4" applyFont="1" applyBorder="1"/>
    <xf numFmtId="0" fontId="17" fillId="0" borderId="1" xfId="4" applyFont="1" applyBorder="1"/>
    <xf numFmtId="0" fontId="7" fillId="0" borderId="14" xfId="4" applyFont="1" applyBorder="1" applyAlignment="1">
      <alignment wrapText="1"/>
    </xf>
    <xf numFmtId="0" fontId="7" fillId="0" borderId="1" xfId="4" applyFont="1" applyBorder="1" applyAlignment="1">
      <alignment wrapText="1"/>
    </xf>
    <xf numFmtId="0" fontId="24" fillId="0" borderId="1" xfId="4" applyFont="1" applyBorder="1"/>
    <xf numFmtId="0" fontId="7" fillId="0" borderId="15" xfId="4" applyFont="1" applyBorder="1" applyAlignment="1">
      <alignment wrapText="1"/>
    </xf>
    <xf numFmtId="0" fontId="6" fillId="0" borderId="15" xfId="3" applyFont="1" applyBorder="1" applyAlignment="1">
      <alignment horizontal="right"/>
    </xf>
    <xf numFmtId="0" fontId="6" fillId="0" borderId="63" xfId="3" applyFont="1" applyBorder="1" applyAlignment="1">
      <alignment wrapText="1"/>
    </xf>
    <xf numFmtId="0" fontId="6" fillId="0" borderId="54" xfId="3" applyFont="1" applyBorder="1" applyAlignment="1">
      <alignment wrapText="1"/>
    </xf>
    <xf numFmtId="3" fontId="6" fillId="0" borderId="51" xfId="3" applyNumberFormat="1" applyFont="1" applyBorder="1"/>
    <xf numFmtId="3" fontId="6" fillId="0" borderId="58" xfId="3" applyNumberFormat="1" applyFont="1" applyBorder="1"/>
    <xf numFmtId="3" fontId="6" fillId="0" borderId="54" xfId="3" applyNumberFormat="1" applyFont="1" applyBorder="1"/>
    <xf numFmtId="0" fontId="6" fillId="2" borderId="20" xfId="0" applyFont="1" applyFill="1" applyBorder="1"/>
    <xf numFmtId="0" fontId="7" fillId="6" borderId="45" xfId="3" applyFont="1" applyFill="1" applyBorder="1" applyAlignment="1">
      <alignment horizontal="center" wrapText="1"/>
    </xf>
    <xf numFmtId="0" fontId="7" fillId="0" borderId="34" xfId="3" applyFont="1" applyBorder="1" applyAlignment="1">
      <alignment wrapText="1"/>
    </xf>
    <xf numFmtId="0" fontId="6" fillId="0" borderId="29" xfId="0" applyFont="1" applyBorder="1" applyAlignment="1">
      <alignment wrapText="1"/>
    </xf>
    <xf numFmtId="0" fontId="17" fillId="0" borderId="18" xfId="0" applyFont="1" applyBorder="1" applyAlignment="1">
      <alignment wrapText="1"/>
    </xf>
    <xf numFmtId="0" fontId="8" fillId="0" borderId="0" xfId="0" applyFont="1"/>
    <xf numFmtId="3" fontId="6" fillId="0" borderId="52" xfId="3" applyNumberFormat="1" applyFont="1" applyBorder="1"/>
    <xf numFmtId="0" fontId="7" fillId="2" borderId="10" xfId="3" applyFont="1" applyFill="1" applyBorder="1" applyAlignment="1">
      <alignment wrapText="1"/>
    </xf>
    <xf numFmtId="0" fontId="16" fillId="0" borderId="0" xfId="0" applyFont="1"/>
    <xf numFmtId="0" fontId="6" fillId="2" borderId="18" xfId="0" applyFont="1" applyFill="1" applyBorder="1"/>
    <xf numFmtId="0" fontId="9" fillId="3" borderId="10" xfId="0" applyFont="1" applyFill="1" applyBorder="1" applyAlignment="1">
      <alignment wrapText="1"/>
    </xf>
    <xf numFmtId="0" fontId="6" fillId="4" borderId="2" xfId="0" applyFont="1" applyFill="1" applyBorder="1" applyAlignment="1">
      <alignment wrapText="1"/>
    </xf>
    <xf numFmtId="0" fontId="6" fillId="4" borderId="3" xfId="0" applyFont="1" applyFill="1" applyBorder="1" applyAlignment="1">
      <alignment wrapText="1"/>
    </xf>
    <xf numFmtId="0" fontId="17" fillId="0" borderId="23" xfId="0" applyFont="1" applyBorder="1" applyAlignment="1">
      <alignment wrapText="1"/>
    </xf>
    <xf numFmtId="0" fontId="17" fillId="0" borderId="29" xfId="0" applyFont="1" applyBorder="1" applyAlignment="1">
      <alignment wrapText="1"/>
    </xf>
    <xf numFmtId="0" fontId="9" fillId="2" borderId="21" xfId="0" applyFont="1" applyFill="1" applyBorder="1" applyAlignment="1">
      <alignment horizontal="center" wrapText="1"/>
    </xf>
    <xf numFmtId="0" fontId="18" fillId="0" borderId="0" xfId="0" applyFont="1" applyAlignment="1">
      <alignment horizontal="center" wrapText="1"/>
    </xf>
    <xf numFmtId="0" fontId="18" fillId="0" borderId="66" xfId="0" applyFont="1" applyBorder="1"/>
    <xf numFmtId="0" fontId="25" fillId="0" borderId="69" xfId="0" applyFont="1" applyBorder="1"/>
    <xf numFmtId="0" fontId="25" fillId="0" borderId="67" xfId="0" applyFont="1" applyBorder="1"/>
    <xf numFmtId="0" fontId="18" fillId="0" borderId="71" xfId="0" applyFont="1" applyBorder="1"/>
    <xf numFmtId="0" fontId="18" fillId="0" borderId="72" xfId="0" applyFont="1" applyBorder="1"/>
    <xf numFmtId="0" fontId="6" fillId="2" borderId="38" xfId="0" applyFont="1" applyFill="1" applyBorder="1"/>
    <xf numFmtId="0" fontId="6" fillId="2" borderId="39" xfId="0" applyFont="1" applyFill="1" applyBorder="1"/>
    <xf numFmtId="0" fontId="18" fillId="0" borderId="23" xfId="0" applyFont="1" applyBorder="1" applyAlignment="1">
      <alignment wrapText="1"/>
    </xf>
    <xf numFmtId="0" fontId="18" fillId="0" borderId="24" xfId="0" applyFont="1" applyBorder="1" applyAlignment="1">
      <alignment wrapText="1"/>
    </xf>
    <xf numFmtId="0" fontId="7" fillId="15" borderId="9" xfId="3" applyFont="1" applyFill="1" applyBorder="1"/>
    <xf numFmtId="0" fontId="7" fillId="15" borderId="6" xfId="3" applyFont="1" applyFill="1" applyBorder="1"/>
    <xf numFmtId="0" fontId="7" fillId="15" borderId="0" xfId="3" applyFont="1" applyFill="1" applyAlignment="1">
      <alignment wrapText="1"/>
    </xf>
    <xf numFmtId="3" fontId="7" fillId="2" borderId="6" xfId="3" applyNumberFormat="1" applyFont="1" applyFill="1" applyBorder="1"/>
    <xf numFmtId="0" fontId="7" fillId="2" borderId="6" xfId="3" applyFont="1" applyFill="1" applyBorder="1"/>
    <xf numFmtId="0" fontId="6" fillId="2" borderId="1" xfId="0" applyFont="1" applyFill="1" applyBorder="1" applyAlignment="1">
      <alignment horizontal="center"/>
    </xf>
    <xf numFmtId="0" fontId="6" fillId="2" borderId="1" xfId="0" applyFont="1" applyFill="1" applyBorder="1" applyAlignment="1">
      <alignment horizontal="left"/>
    </xf>
    <xf numFmtId="0" fontId="20" fillId="0" borderId="0" xfId="0" applyFont="1"/>
    <xf numFmtId="0" fontId="20" fillId="10" borderId="27" xfId="0" applyFont="1" applyFill="1" applyBorder="1"/>
    <xf numFmtId="3" fontId="18" fillId="16" borderId="9" xfId="0" applyNumberFormat="1" applyFont="1" applyFill="1" applyBorder="1"/>
    <xf numFmtId="0" fontId="25" fillId="0" borderId="70" xfId="0" applyFont="1" applyBorder="1"/>
    <xf numFmtId="0" fontId="25" fillId="0" borderId="76" xfId="0" applyFont="1" applyBorder="1"/>
    <xf numFmtId="0" fontId="17" fillId="0" borderId="77" xfId="0" applyFont="1" applyBorder="1"/>
    <xf numFmtId="0" fontId="17" fillId="0" borderId="78" xfId="0" applyFont="1" applyBorder="1"/>
    <xf numFmtId="0" fontId="7" fillId="6" borderId="79" xfId="0" applyFont="1" applyFill="1" applyBorder="1"/>
    <xf numFmtId="0" fontId="6" fillId="2" borderId="80" xfId="0" applyFont="1" applyFill="1" applyBorder="1"/>
    <xf numFmtId="0" fontId="17" fillId="0" borderId="41" xfId="0" applyFont="1" applyBorder="1" applyAlignment="1">
      <alignment horizontal="left" wrapText="1"/>
    </xf>
    <xf numFmtId="0" fontId="17" fillId="0" borderId="41" xfId="0" applyFont="1" applyBorder="1" applyAlignment="1">
      <alignment horizontal="left"/>
    </xf>
    <xf numFmtId="0" fontId="7" fillId="0" borderId="62" xfId="0" applyFont="1" applyBorder="1" applyAlignment="1">
      <alignment horizontal="center"/>
    </xf>
    <xf numFmtId="0" fontId="7" fillId="0" borderId="84" xfId="0" applyFont="1" applyBorder="1" applyAlignment="1">
      <alignment horizontal="center"/>
    </xf>
    <xf numFmtId="0" fontId="13" fillId="17" borderId="9" xfId="0" applyFont="1" applyFill="1" applyBorder="1" applyAlignment="1">
      <alignment horizontal="center" vertical="center"/>
    </xf>
    <xf numFmtId="0" fontId="9" fillId="12" borderId="7" xfId="0" applyFont="1" applyFill="1" applyBorder="1" applyAlignment="1">
      <alignment horizontal="center"/>
    </xf>
    <xf numFmtId="0" fontId="17" fillId="16" borderId="7" xfId="0" applyFont="1" applyFill="1" applyBorder="1"/>
    <xf numFmtId="0" fontId="18" fillId="16" borderId="71" xfId="0" applyFont="1" applyFill="1" applyBorder="1"/>
    <xf numFmtId="0" fontId="18" fillId="16" borderId="72" xfId="0" applyFont="1" applyFill="1" applyBorder="1"/>
    <xf numFmtId="0" fontId="17" fillId="0" borderId="0" xfId="0" applyFont="1" applyAlignment="1">
      <alignment horizontal="center"/>
    </xf>
    <xf numFmtId="0" fontId="18" fillId="3" borderId="2" xfId="0" applyFont="1" applyFill="1" applyBorder="1" applyAlignment="1">
      <alignment horizontal="center"/>
    </xf>
    <xf numFmtId="0" fontId="18" fillId="3" borderId="2" xfId="0" applyFont="1" applyFill="1" applyBorder="1" applyAlignment="1">
      <alignment horizontal="center" wrapText="1"/>
    </xf>
    <xf numFmtId="0" fontId="17" fillId="0" borderId="35" xfId="0" applyFont="1" applyBorder="1"/>
    <xf numFmtId="0" fontId="18" fillId="4" borderId="6" xfId="0" applyFont="1" applyFill="1" applyBorder="1" applyAlignment="1">
      <alignment wrapText="1"/>
    </xf>
    <xf numFmtId="0" fontId="18" fillId="4" borderId="7" xfId="0" applyFont="1" applyFill="1" applyBorder="1"/>
    <xf numFmtId="0" fontId="17" fillId="4" borderId="2" xfId="0" applyFont="1" applyFill="1" applyBorder="1" applyAlignment="1">
      <alignment wrapText="1"/>
    </xf>
    <xf numFmtId="0" fontId="17" fillId="4" borderId="3" xfId="0" applyFont="1" applyFill="1" applyBorder="1" applyAlignment="1">
      <alignment wrapText="1"/>
    </xf>
    <xf numFmtId="0" fontId="17" fillId="0" borderId="11" xfId="0" applyFont="1" applyBorder="1" applyAlignment="1">
      <alignment wrapText="1"/>
    </xf>
    <xf numFmtId="0" fontId="17" fillId="0" borderId="20" xfId="0" applyFont="1" applyBorder="1"/>
    <xf numFmtId="0" fontId="18" fillId="4" borderId="21" xfId="0" applyFont="1" applyFill="1" applyBorder="1" applyAlignment="1">
      <alignment wrapText="1"/>
    </xf>
    <xf numFmtId="0" fontId="18" fillId="4" borderId="2" xfId="0" applyFont="1" applyFill="1" applyBorder="1" applyAlignment="1">
      <alignment wrapText="1"/>
    </xf>
    <xf numFmtId="0" fontId="18" fillId="4" borderId="3" xfId="0" applyFont="1" applyFill="1" applyBorder="1" applyAlignment="1">
      <alignment wrapText="1"/>
    </xf>
    <xf numFmtId="0" fontId="17" fillId="3" borderId="2" xfId="0" applyFont="1" applyFill="1" applyBorder="1"/>
    <xf numFmtId="0" fontId="17" fillId="3" borderId="2" xfId="0" applyFont="1" applyFill="1" applyBorder="1" applyAlignment="1">
      <alignment wrapText="1"/>
    </xf>
    <xf numFmtId="0" fontId="17" fillId="3" borderId="3" xfId="0" applyFont="1" applyFill="1" applyBorder="1" applyAlignment="1">
      <alignment wrapText="1"/>
    </xf>
    <xf numFmtId="0" fontId="17" fillId="0" borderId="29" xfId="0" applyFont="1" applyBorder="1"/>
    <xf numFmtId="0" fontId="18" fillId="4" borderId="6" xfId="0" applyFont="1" applyFill="1" applyBorder="1"/>
    <xf numFmtId="0" fontId="18" fillId="0" borderId="0" xfId="0" applyFont="1"/>
    <xf numFmtId="0" fontId="18" fillId="0" borderId="62" xfId="0" applyFont="1" applyBorder="1" applyAlignment="1">
      <alignment horizontal="center"/>
    </xf>
    <xf numFmtId="0" fontId="18" fillId="0" borderId="84" xfId="0" applyFont="1" applyBorder="1" applyAlignment="1">
      <alignment horizontal="center"/>
    </xf>
    <xf numFmtId="0" fontId="18" fillId="0" borderId="0" xfId="0" applyFont="1" applyAlignment="1">
      <alignment wrapText="1"/>
    </xf>
    <xf numFmtId="0" fontId="17" fillId="2" borderId="1" xfId="0" applyFont="1" applyFill="1" applyBorder="1"/>
    <xf numFmtId="0" fontId="17" fillId="2" borderId="48" xfId="0" applyFont="1" applyFill="1" applyBorder="1"/>
    <xf numFmtId="0" fontId="18" fillId="6" borderId="26" xfId="0" applyFont="1" applyFill="1" applyBorder="1"/>
    <xf numFmtId="0" fontId="17" fillId="2" borderId="1" xfId="0" applyFont="1" applyFill="1" applyBorder="1" applyAlignment="1">
      <alignment wrapText="1"/>
    </xf>
    <xf numFmtId="0" fontId="17" fillId="2" borderId="26" xfId="0" applyFont="1" applyFill="1" applyBorder="1"/>
    <xf numFmtId="0" fontId="18" fillId="5" borderId="8" xfId="0" applyFont="1" applyFill="1" applyBorder="1" applyAlignment="1">
      <alignment horizontal="center"/>
    </xf>
    <xf numFmtId="0" fontId="18" fillId="6" borderId="7" xfId="0" applyFont="1" applyFill="1" applyBorder="1" applyAlignment="1">
      <alignment horizontal="center"/>
    </xf>
    <xf numFmtId="0" fontId="18" fillId="2" borderId="7" xfId="0" applyFont="1" applyFill="1" applyBorder="1" applyAlignment="1">
      <alignment horizontal="center" wrapText="1"/>
    </xf>
    <xf numFmtId="0" fontId="18" fillId="2" borderId="21" xfId="0" applyFont="1" applyFill="1" applyBorder="1" applyAlignment="1">
      <alignment horizontal="center" wrapText="1"/>
    </xf>
    <xf numFmtId="0" fontId="18" fillId="3" borderId="10" xfId="0" applyFont="1" applyFill="1" applyBorder="1" applyAlignment="1">
      <alignment wrapText="1"/>
    </xf>
    <xf numFmtId="0" fontId="17" fillId="0" borderId="4" xfId="0" applyFont="1" applyBorder="1" applyAlignment="1">
      <alignment wrapText="1"/>
    </xf>
    <xf numFmtId="0" fontId="17" fillId="0" borderId="5" xfId="0" applyFont="1" applyBorder="1"/>
    <xf numFmtId="0" fontId="18" fillId="12" borderId="7" xfId="0" applyFont="1" applyFill="1" applyBorder="1" applyAlignment="1">
      <alignment horizontal="center"/>
    </xf>
    <xf numFmtId="0" fontId="18" fillId="17" borderId="6" xfId="0" applyFont="1" applyFill="1" applyBorder="1" applyAlignment="1">
      <alignment horizontal="center" vertical="center"/>
    </xf>
    <xf numFmtId="0" fontId="18" fillId="17" borderId="7" xfId="0" applyFont="1" applyFill="1" applyBorder="1" applyAlignment="1">
      <alignment horizontal="center" vertical="center"/>
    </xf>
    <xf numFmtId="0" fontId="18" fillId="17" borderId="21" xfId="0" applyFont="1" applyFill="1" applyBorder="1" applyAlignment="1">
      <alignment horizontal="center" vertical="center"/>
    </xf>
    <xf numFmtId="0" fontId="18" fillId="17" borderId="79" xfId="0" applyFont="1" applyFill="1" applyBorder="1" applyAlignment="1">
      <alignment horizontal="center" vertical="center"/>
    </xf>
    <xf numFmtId="0" fontId="17" fillId="2" borderId="18" xfId="0" applyFont="1" applyFill="1" applyBorder="1"/>
    <xf numFmtId="0" fontId="18" fillId="2" borderId="6" xfId="0" applyFont="1" applyFill="1" applyBorder="1"/>
    <xf numFmtId="0" fontId="18" fillId="2" borderId="10" xfId="0" applyFont="1" applyFill="1" applyBorder="1" applyAlignment="1">
      <alignment wrapText="1"/>
    </xf>
    <xf numFmtId="0" fontId="18" fillId="10" borderId="10" xfId="0" applyFont="1" applyFill="1" applyBorder="1"/>
    <xf numFmtId="0" fontId="18" fillId="10" borderId="2" xfId="0" applyFont="1" applyFill="1" applyBorder="1"/>
    <xf numFmtId="0" fontId="18" fillId="10" borderId="3" xfId="0" applyFont="1" applyFill="1" applyBorder="1"/>
    <xf numFmtId="0" fontId="18" fillId="4" borderId="3" xfId="0" applyFont="1" applyFill="1" applyBorder="1"/>
    <xf numFmtId="0" fontId="17" fillId="2" borderId="7" xfId="0" applyFont="1" applyFill="1" applyBorder="1"/>
    <xf numFmtId="0" fontId="18" fillId="6" borderId="79" xfId="0" applyFont="1" applyFill="1" applyBorder="1"/>
    <xf numFmtId="0" fontId="18" fillId="18" borderId="6" xfId="0" applyFont="1" applyFill="1" applyBorder="1" applyAlignment="1">
      <alignment horizontal="center" vertical="center"/>
    </xf>
    <xf numFmtId="0" fontId="18" fillId="18" borderId="7" xfId="0" applyFont="1" applyFill="1" applyBorder="1" applyAlignment="1">
      <alignment horizontal="center" vertical="center"/>
    </xf>
    <xf numFmtId="0" fontId="18" fillId="18" borderId="21" xfId="0" applyFont="1" applyFill="1" applyBorder="1" applyAlignment="1">
      <alignment horizontal="center" vertical="center"/>
    </xf>
    <xf numFmtId="0" fontId="18" fillId="18" borderId="79" xfId="0" applyFont="1" applyFill="1" applyBorder="1" applyAlignment="1">
      <alignment horizontal="center" vertical="center"/>
    </xf>
    <xf numFmtId="0" fontId="17" fillId="16" borderId="21" xfId="0" applyFont="1" applyFill="1" applyBorder="1"/>
    <xf numFmtId="0" fontId="17" fillId="0" borderId="0" xfId="0" applyFont="1" applyAlignment="1">
      <alignment horizontal="right"/>
    </xf>
    <xf numFmtId="0" fontId="25" fillId="0" borderId="67" xfId="0" applyFont="1" applyBorder="1" applyAlignment="1">
      <alignment wrapText="1"/>
    </xf>
    <xf numFmtId="0" fontId="25" fillId="0" borderId="0" xfId="0" applyFont="1" applyAlignment="1">
      <alignment wrapText="1"/>
    </xf>
    <xf numFmtId="0" fontId="6" fillId="14" borderId="0" xfId="3" applyFont="1" applyFill="1"/>
    <xf numFmtId="0" fontId="25" fillId="0" borderId="73" xfId="0" applyFont="1" applyBorder="1" applyAlignment="1">
      <alignment wrapText="1"/>
    </xf>
    <xf numFmtId="0" fontId="12" fillId="0" borderId="0" xfId="0" applyFont="1"/>
    <xf numFmtId="0" fontId="25" fillId="0" borderId="76" xfId="0" applyFont="1" applyBorder="1" applyAlignment="1">
      <alignment wrapText="1"/>
    </xf>
    <xf numFmtId="0" fontId="25" fillId="0" borderId="89" xfId="0" applyFont="1" applyBorder="1"/>
    <xf numFmtId="0" fontId="25" fillId="0" borderId="90" xfId="0" applyFont="1" applyBorder="1"/>
    <xf numFmtId="0" fontId="25" fillId="14" borderId="69" xfId="0" applyFont="1" applyFill="1" applyBorder="1"/>
    <xf numFmtId="0" fontId="17" fillId="0" borderId="91" xfId="0" applyFont="1" applyBorder="1" applyAlignment="1">
      <alignment wrapText="1"/>
    </xf>
    <xf numFmtId="0" fontId="17" fillId="0" borderId="92" xfId="0" applyFont="1" applyBorder="1" applyAlignment="1">
      <alignment horizontal="left" wrapText="1"/>
    </xf>
    <xf numFmtId="0" fontId="17" fillId="0" borderId="92" xfId="0" applyFont="1" applyBorder="1" applyAlignment="1">
      <alignment horizontal="left"/>
    </xf>
    <xf numFmtId="0" fontId="17" fillId="0" borderId="92" xfId="0" applyFont="1" applyBorder="1"/>
    <xf numFmtId="0" fontId="27" fillId="0" borderId="92" xfId="0" applyFont="1" applyBorder="1"/>
    <xf numFmtId="0" fontId="17" fillId="0" borderId="92" xfId="0" applyFont="1" applyBorder="1" applyAlignment="1">
      <alignment wrapText="1"/>
    </xf>
    <xf numFmtId="0" fontId="6" fillId="0" borderId="92" xfId="3" applyFont="1" applyBorder="1"/>
    <xf numFmtId="0" fontId="6" fillId="0" borderId="92" xfId="3" applyFont="1" applyBorder="1" applyAlignment="1">
      <alignment wrapText="1"/>
    </xf>
    <xf numFmtId="0" fontId="6" fillId="0" borderId="92" xfId="3" applyFont="1" applyBorder="1" applyAlignment="1">
      <alignment horizontal="right"/>
    </xf>
    <xf numFmtId="0" fontId="7" fillId="2" borderId="92" xfId="3" applyFont="1" applyFill="1" applyBorder="1"/>
    <xf numFmtId="0" fontId="2" fillId="0" borderId="92" xfId="3" applyFont="1" applyBorder="1"/>
    <xf numFmtId="0" fontId="4" fillId="0" borderId="92" xfId="3" applyBorder="1"/>
    <xf numFmtId="0" fontId="17" fillId="0" borderId="93" xfId="0" applyFont="1" applyBorder="1"/>
    <xf numFmtId="0" fontId="19" fillId="0" borderId="92" xfId="0" applyFont="1" applyBorder="1"/>
    <xf numFmtId="0" fontId="19" fillId="0" borderId="92" xfId="0" applyFont="1" applyBorder="1" applyAlignment="1">
      <alignment horizontal="center"/>
    </xf>
    <xf numFmtId="0" fontId="19" fillId="0" borderId="92" xfId="0" applyFont="1" applyBorder="1" applyAlignment="1">
      <alignment horizontal="right"/>
    </xf>
    <xf numFmtId="0" fontId="19" fillId="0" borderId="92" xfId="0" applyFont="1" applyBorder="1" applyAlignment="1">
      <alignment horizontal="center" wrapText="1"/>
    </xf>
    <xf numFmtId="0" fontId="17" fillId="14" borderId="92" xfId="0" applyFont="1" applyFill="1" applyBorder="1" applyAlignment="1">
      <alignment horizontal="left"/>
    </xf>
    <xf numFmtId="0" fontId="17" fillId="0" borderId="92" xfId="0" applyFont="1" applyBorder="1" applyAlignment="1">
      <alignment horizontal="right"/>
    </xf>
    <xf numFmtId="0" fontId="6" fillId="0" borderId="92" xfId="0" applyFont="1" applyBorder="1" applyAlignment="1">
      <alignment horizontal="right" vertical="top"/>
    </xf>
    <xf numFmtId="0" fontId="17" fillId="0" borderId="94" xfId="0" applyFont="1" applyBorder="1"/>
    <xf numFmtId="0" fontId="17" fillId="0" borderId="95" xfId="0" applyFont="1" applyBorder="1"/>
    <xf numFmtId="0" fontId="0" fillId="0" borderId="89" xfId="0" applyBorder="1"/>
    <xf numFmtId="0" fontId="6" fillId="0" borderId="104" xfId="0" applyFont="1" applyBorder="1"/>
    <xf numFmtId="0" fontId="17" fillId="0" borderId="101" xfId="0" applyFont="1" applyBorder="1" applyAlignment="1">
      <alignment wrapText="1"/>
    </xf>
    <xf numFmtId="0" fontId="6" fillId="0" borderId="101" xfId="0" applyFont="1" applyBorder="1"/>
    <xf numFmtId="0" fontId="6" fillId="0" borderId="105" xfId="0" applyFont="1" applyBorder="1" applyAlignment="1">
      <alignment wrapText="1"/>
    </xf>
    <xf numFmtId="0" fontId="17" fillId="0" borderId="105" xfId="0" applyFont="1" applyBorder="1" applyAlignment="1">
      <alignment wrapText="1"/>
    </xf>
    <xf numFmtId="0" fontId="17" fillId="0" borderId="106" xfId="0" applyFont="1" applyBorder="1"/>
    <xf numFmtId="0" fontId="17" fillId="0" borderId="101" xfId="0" applyFont="1" applyBorder="1"/>
    <xf numFmtId="0" fontId="17" fillId="0" borderId="111" xfId="0" applyFont="1" applyBorder="1" applyAlignment="1">
      <alignment horizontal="left"/>
    </xf>
    <xf numFmtId="0" fontId="17" fillId="0" borderId="43" xfId="0" applyFont="1" applyBorder="1"/>
    <xf numFmtId="0" fontId="6" fillId="0" borderId="92" xfId="0" applyFont="1" applyBorder="1"/>
    <xf numFmtId="0" fontId="25" fillId="0" borderId="92" xfId="0" applyFont="1" applyBorder="1"/>
    <xf numFmtId="3" fontId="18" fillId="0" borderId="92" xfId="0" applyNumberFormat="1" applyFont="1" applyBorder="1"/>
    <xf numFmtId="0" fontId="6" fillId="0" borderId="92" xfId="0" applyFont="1" applyBorder="1" applyAlignment="1">
      <alignment wrapText="1"/>
    </xf>
    <xf numFmtId="0" fontId="17" fillId="0" borderId="104" xfId="0" applyFont="1" applyBorder="1"/>
    <xf numFmtId="0" fontId="17" fillId="0" borderId="101" xfId="0" applyFont="1" applyBorder="1" applyAlignment="1">
      <alignment horizontal="right" wrapText="1"/>
    </xf>
    <xf numFmtId="0" fontId="6" fillId="0" borderId="105" xfId="0" applyFont="1" applyBorder="1" applyAlignment="1">
      <alignment horizontal="left" vertical="top" wrapText="1"/>
    </xf>
    <xf numFmtId="0" fontId="6" fillId="0" borderId="101" xfId="0" applyFont="1" applyBorder="1" applyAlignment="1">
      <alignment horizontal="right" vertical="top"/>
    </xf>
    <xf numFmtId="0" fontId="7" fillId="2" borderId="109" xfId="3" applyFont="1" applyFill="1" applyBorder="1"/>
    <xf numFmtId="0" fontId="17" fillId="0" borderId="69" xfId="0" applyFont="1" applyBorder="1" applyAlignment="1">
      <alignment wrapText="1"/>
    </xf>
    <xf numFmtId="0" fontId="6" fillId="0" borderId="69" xfId="0" applyFont="1" applyBorder="1"/>
    <xf numFmtId="0" fontId="29" fillId="0" borderId="29" xfId="0" applyFont="1" applyBorder="1"/>
    <xf numFmtId="0" fontId="25" fillId="0" borderId="112" xfId="0" applyFont="1" applyBorder="1"/>
    <xf numFmtId="0" fontId="17" fillId="14" borderId="104" xfId="0" applyFont="1" applyFill="1" applyBorder="1"/>
    <xf numFmtId="0" fontId="17" fillId="0" borderId="77" xfId="0" applyFont="1" applyBorder="1" applyAlignment="1">
      <alignment wrapText="1"/>
    </xf>
    <xf numFmtId="0" fontId="1" fillId="0" borderId="12" xfId="3" applyFont="1" applyBorder="1" applyAlignment="1">
      <alignment wrapText="1"/>
    </xf>
    <xf numFmtId="0" fontId="1" fillId="0" borderId="12" xfId="3" applyFont="1" applyBorder="1"/>
    <xf numFmtId="0" fontId="1" fillId="0" borderId="92" xfId="3" applyFont="1" applyBorder="1"/>
    <xf numFmtId="0" fontId="1" fillId="0" borderId="92" xfId="3" applyFont="1" applyBorder="1" applyAlignment="1">
      <alignment wrapText="1"/>
    </xf>
    <xf numFmtId="0" fontId="17" fillId="0" borderId="113" xfId="0" applyFont="1" applyBorder="1"/>
    <xf numFmtId="0" fontId="17" fillId="0" borderId="104" xfId="0" applyFont="1" applyBorder="1" applyAlignment="1">
      <alignment wrapText="1"/>
    </xf>
    <xf numFmtId="0" fontId="17" fillId="0" borderId="111" xfId="0" applyFont="1" applyBorder="1"/>
    <xf numFmtId="0" fontId="17" fillId="0" borderId="115" xfId="0" applyFont="1" applyBorder="1"/>
    <xf numFmtId="0" fontId="32" fillId="0" borderId="1" xfId="0" applyFont="1" applyBorder="1"/>
    <xf numFmtId="0" fontId="17" fillId="0" borderId="109" xfId="0" applyFont="1" applyBorder="1" applyAlignment="1">
      <alignment wrapText="1"/>
    </xf>
    <xf numFmtId="0" fontId="17" fillId="0" borderId="92" xfId="0" applyFont="1" applyBorder="1" applyAlignment="1">
      <alignment horizontal="left" wrapText="1"/>
    </xf>
    <xf numFmtId="0" fontId="17" fillId="0" borderId="102" xfId="0" applyFont="1" applyBorder="1" applyAlignment="1">
      <alignment horizontal="left"/>
    </xf>
    <xf numFmtId="0" fontId="17" fillId="0" borderId="110" xfId="0" applyFont="1" applyBorder="1" applyAlignment="1">
      <alignment horizontal="left"/>
    </xf>
    <xf numFmtId="0" fontId="17" fillId="0" borderId="74" xfId="0" applyFont="1" applyBorder="1" applyAlignment="1">
      <alignment horizontal="left"/>
    </xf>
    <xf numFmtId="0" fontId="17" fillId="0" borderId="75" xfId="0" applyFont="1" applyBorder="1" applyAlignment="1">
      <alignment horizontal="left"/>
    </xf>
    <xf numFmtId="0" fontId="25" fillId="0" borderId="67" xfId="0" applyFont="1" applyBorder="1" applyAlignment="1">
      <alignment horizontal="left"/>
    </xf>
    <xf numFmtId="0" fontId="12" fillId="0" borderId="68" xfId="0" applyFont="1" applyBorder="1"/>
    <xf numFmtId="0" fontId="17" fillId="0" borderId="101" xfId="0" applyFont="1" applyBorder="1" applyAlignment="1">
      <alignment horizontal="left"/>
    </xf>
    <xf numFmtId="0" fontId="17" fillId="0" borderId="109" xfId="0" applyFont="1" applyBorder="1" applyAlignment="1">
      <alignment horizontal="left"/>
    </xf>
    <xf numFmtId="0" fontId="17" fillId="0" borderId="107" xfId="0" applyFont="1" applyBorder="1" applyAlignment="1">
      <alignment horizontal="left"/>
    </xf>
    <xf numFmtId="0" fontId="17" fillId="0" borderId="108" xfId="0" applyFont="1" applyBorder="1" applyAlignment="1">
      <alignment horizontal="left"/>
    </xf>
    <xf numFmtId="0" fontId="6" fillId="0" borderId="101" xfId="0" applyFont="1" applyBorder="1" applyAlignment="1">
      <alignment wrapText="1"/>
    </xf>
    <xf numFmtId="0" fontId="16" fillId="0" borderId="102" xfId="0" applyFont="1" applyBorder="1"/>
    <xf numFmtId="0" fontId="16" fillId="0" borderId="103" xfId="0" applyFont="1" applyBorder="1"/>
    <xf numFmtId="0" fontId="6" fillId="0" borderId="101" xfId="0" applyFont="1" applyBorder="1" applyAlignment="1">
      <alignment horizontal="left" wrapText="1"/>
    </xf>
    <xf numFmtId="0" fontId="6" fillId="0" borderId="102" xfId="0" applyFont="1" applyBorder="1" applyAlignment="1">
      <alignment horizontal="left" wrapText="1"/>
    </xf>
    <xf numFmtId="0" fontId="6" fillId="0" borderId="103" xfId="0" applyFont="1" applyBorder="1" applyAlignment="1">
      <alignment horizontal="left" wrapText="1"/>
    </xf>
    <xf numFmtId="0" fontId="17" fillId="0" borderId="101" xfId="0" applyFont="1" applyBorder="1" applyAlignment="1">
      <alignment horizontal="left" wrapText="1"/>
    </xf>
    <xf numFmtId="0" fontId="17" fillId="0" borderId="102" xfId="0" applyFont="1" applyBorder="1" applyAlignment="1">
      <alignment horizontal="left" wrapText="1"/>
    </xf>
    <xf numFmtId="0" fontId="17" fillId="0" borderId="103" xfId="0" applyFont="1" applyBorder="1" applyAlignment="1">
      <alignment horizontal="left" wrapText="1"/>
    </xf>
    <xf numFmtId="0" fontId="6" fillId="0" borderId="102" xfId="0" applyFont="1" applyBorder="1" applyAlignment="1">
      <alignment wrapText="1"/>
    </xf>
    <xf numFmtId="0" fontId="6" fillId="0" borderId="103" xfId="0" applyFont="1" applyBorder="1" applyAlignment="1">
      <alignment wrapText="1"/>
    </xf>
    <xf numFmtId="0" fontId="22" fillId="0" borderId="21" xfId="1" applyFont="1" applyBorder="1" applyAlignment="1" applyProtection="1">
      <alignment horizontal="center"/>
    </xf>
    <xf numFmtId="0" fontId="23" fillId="0" borderId="2" xfId="0" applyFont="1" applyBorder="1" applyAlignment="1">
      <alignment horizontal="center"/>
    </xf>
    <xf numFmtId="0" fontId="23" fillId="0" borderId="27" xfId="0" applyFont="1" applyBorder="1" applyAlignment="1">
      <alignment horizontal="center"/>
    </xf>
    <xf numFmtId="0" fontId="6" fillId="0" borderId="23" xfId="0" applyFont="1" applyBorder="1" applyAlignment="1">
      <alignment horizontal="left" wrapText="1"/>
    </xf>
    <xf numFmtId="0" fontId="6" fillId="0" borderId="24" xfId="0" applyFont="1" applyBorder="1" applyAlignment="1">
      <alignment horizontal="left" wrapText="1"/>
    </xf>
    <xf numFmtId="0" fontId="6" fillId="0" borderId="25" xfId="0" applyFont="1" applyBorder="1" applyAlignment="1">
      <alignment horizontal="left" wrapText="1"/>
    </xf>
    <xf numFmtId="0" fontId="6" fillId="0" borderId="101" xfId="0" quotePrefix="1" applyFont="1" applyBorder="1" applyAlignment="1">
      <alignment horizontal="left" wrapText="1"/>
    </xf>
    <xf numFmtId="0" fontId="6" fillId="0" borderId="102" xfId="0" quotePrefix="1" applyFont="1" applyBorder="1" applyAlignment="1">
      <alignment horizontal="left" wrapText="1"/>
    </xf>
    <xf numFmtId="0" fontId="6" fillId="0" borderId="103" xfId="0" quotePrefix="1" applyFont="1" applyBorder="1" applyAlignment="1">
      <alignment horizontal="left" wrapText="1"/>
    </xf>
    <xf numFmtId="0" fontId="17" fillId="0" borderId="41" xfId="0" applyFont="1" applyBorder="1" applyAlignment="1">
      <alignment horizontal="left" wrapText="1"/>
    </xf>
    <xf numFmtId="0" fontId="17" fillId="0" borderId="101" xfId="0" applyFont="1" applyBorder="1" applyAlignment="1">
      <alignment wrapText="1"/>
    </xf>
    <xf numFmtId="0" fontId="17" fillId="0" borderId="102" xfId="0" applyFont="1" applyBorder="1" applyAlignment="1">
      <alignment wrapText="1"/>
    </xf>
    <xf numFmtId="0" fontId="17" fillId="0" borderId="103" xfId="0" applyFont="1" applyBorder="1" applyAlignment="1">
      <alignment wrapText="1"/>
    </xf>
    <xf numFmtId="0" fontId="6" fillId="0" borderId="29" xfId="0" applyFont="1" applyBorder="1" applyAlignment="1">
      <alignment horizontal="left" wrapText="1"/>
    </xf>
    <xf numFmtId="0" fontId="6" fillId="0" borderId="22" xfId="0" applyFont="1" applyBorder="1" applyAlignment="1">
      <alignment horizontal="left" wrapText="1"/>
    </xf>
    <xf numFmtId="0" fontId="6" fillId="0" borderId="30" xfId="0" applyFont="1" applyBorder="1" applyAlignment="1">
      <alignment horizontal="left" wrapText="1"/>
    </xf>
    <xf numFmtId="0" fontId="9" fillId="6" borderId="21" xfId="0" applyFont="1" applyFill="1" applyBorder="1" applyAlignment="1">
      <alignment horizontal="center"/>
    </xf>
    <xf numFmtId="0" fontId="10" fillId="0" borderId="2" xfId="0" applyFont="1" applyBorder="1"/>
    <xf numFmtId="0" fontId="10" fillId="0" borderId="3" xfId="0" applyFont="1" applyBorder="1"/>
    <xf numFmtId="6" fontId="17" fillId="0" borderId="23" xfId="0" applyNumberFormat="1" applyFont="1" applyBorder="1" applyAlignment="1">
      <alignment horizontal="left" wrapText="1"/>
    </xf>
    <xf numFmtId="0" fontId="17" fillId="0" borderId="24" xfId="0" applyFont="1" applyBorder="1" applyAlignment="1">
      <alignment horizontal="left" wrapText="1"/>
    </xf>
    <xf numFmtId="0" fontId="17" fillId="0" borderId="25" xfId="0" applyFont="1" applyBorder="1" applyAlignment="1">
      <alignment horizontal="left" wrapText="1"/>
    </xf>
    <xf numFmtId="0" fontId="9" fillId="3" borderId="10" xfId="0" applyFont="1" applyFill="1" applyBorder="1" applyAlignment="1">
      <alignment wrapText="1"/>
    </xf>
    <xf numFmtId="0" fontId="6" fillId="4" borderId="21" xfId="0" applyFont="1" applyFill="1" applyBorder="1" applyAlignment="1">
      <alignment horizontal="center"/>
    </xf>
    <xf numFmtId="0" fontId="6" fillId="4" borderId="2" xfId="0" applyFont="1" applyFill="1" applyBorder="1" applyAlignment="1">
      <alignment horizontal="center"/>
    </xf>
    <xf numFmtId="0" fontId="6" fillId="4" borderId="3" xfId="0" applyFont="1" applyFill="1" applyBorder="1" applyAlignment="1">
      <alignment horizontal="center"/>
    </xf>
    <xf numFmtId="0" fontId="9" fillId="6" borderId="21" xfId="0" applyFont="1" applyFill="1" applyBorder="1" applyAlignment="1">
      <alignment horizontal="center" wrapText="1"/>
    </xf>
    <xf numFmtId="0" fontId="10" fillId="0" borderId="2" xfId="0" applyFont="1" applyBorder="1" applyAlignment="1">
      <alignment wrapText="1"/>
    </xf>
    <xf numFmtId="0" fontId="10" fillId="0" borderId="3" xfId="0" applyFont="1" applyBorder="1" applyAlignment="1">
      <alignment wrapText="1"/>
    </xf>
    <xf numFmtId="0" fontId="13" fillId="5" borderId="10" xfId="0" applyFont="1" applyFill="1" applyBorder="1" applyAlignment="1">
      <alignment horizontal="center"/>
    </xf>
    <xf numFmtId="0" fontId="14" fillId="0" borderId="2" xfId="0" applyFont="1" applyBorder="1"/>
    <xf numFmtId="0" fontId="14" fillId="0" borderId="27" xfId="0" applyFont="1" applyBorder="1"/>
    <xf numFmtId="0" fontId="9" fillId="0" borderId="21" xfId="0" applyFont="1" applyBorder="1"/>
    <xf numFmtId="0" fontId="9" fillId="0" borderId="2" xfId="0" applyFont="1" applyBorder="1"/>
    <xf numFmtId="0" fontId="15" fillId="0" borderId="2" xfId="0" applyFont="1" applyBorder="1"/>
    <xf numFmtId="0" fontId="15" fillId="0" borderId="3" xfId="0" applyFont="1" applyBorder="1"/>
    <xf numFmtId="0" fontId="6" fillId="0" borderId="5" xfId="0" applyFont="1" applyBorder="1"/>
    <xf numFmtId="0" fontId="7" fillId="8" borderId="10" xfId="0" applyFont="1" applyFill="1" applyBorder="1" applyAlignment="1">
      <alignment horizontal="center"/>
    </xf>
    <xf numFmtId="0" fontId="8" fillId="0" borderId="3" xfId="0" applyFont="1" applyBorder="1"/>
    <xf numFmtId="0" fontId="7" fillId="3" borderId="0" xfId="0" applyFont="1" applyFill="1" applyAlignment="1">
      <alignment horizontal="center"/>
    </xf>
    <xf numFmtId="0" fontId="9" fillId="3" borderId="10" xfId="0" applyFont="1" applyFill="1" applyBorder="1" applyAlignment="1">
      <alignment horizontal="left" wrapText="1"/>
    </xf>
    <xf numFmtId="0" fontId="9" fillId="3" borderId="2" xfId="0" applyFont="1" applyFill="1" applyBorder="1" applyAlignment="1">
      <alignment horizontal="left" wrapText="1"/>
    </xf>
    <xf numFmtId="0" fontId="9" fillId="3" borderId="3" xfId="0" applyFont="1" applyFill="1" applyBorder="1" applyAlignment="1">
      <alignment horizontal="left" wrapText="1"/>
    </xf>
    <xf numFmtId="0" fontId="0" fillId="0" borderId="5" xfId="0" applyBorder="1" applyAlignment="1">
      <alignment wrapText="1"/>
    </xf>
    <xf numFmtId="0" fontId="11" fillId="0" borderId="23" xfId="0" applyFont="1" applyBorder="1" applyAlignment="1">
      <alignment wrapText="1"/>
    </xf>
    <xf numFmtId="0" fontId="10" fillId="0" borderId="24" xfId="0" applyFont="1" applyBorder="1"/>
    <xf numFmtId="0" fontId="10" fillId="0" borderId="25" xfId="0" applyFont="1" applyBorder="1"/>
    <xf numFmtId="0" fontId="13" fillId="9" borderId="10" xfId="0" applyFont="1" applyFill="1" applyBorder="1" applyAlignment="1">
      <alignment horizontal="left"/>
    </xf>
    <xf numFmtId="0" fontId="13" fillId="9" borderId="2" xfId="0" applyFont="1" applyFill="1" applyBorder="1" applyAlignment="1">
      <alignment horizontal="left"/>
    </xf>
    <xf numFmtId="0" fontId="13" fillId="9" borderId="3" xfId="0" applyFont="1" applyFill="1" applyBorder="1" applyAlignment="1">
      <alignment horizontal="left"/>
    </xf>
    <xf numFmtId="0" fontId="9" fillId="5" borderId="10" xfId="0" applyFont="1" applyFill="1" applyBorder="1" applyAlignment="1">
      <alignment horizontal="center"/>
    </xf>
    <xf numFmtId="0" fontId="10" fillId="0" borderId="27" xfId="0" applyFont="1" applyBorder="1"/>
    <xf numFmtId="0" fontId="9" fillId="7" borderId="21" xfId="0" applyFont="1" applyFill="1" applyBorder="1" applyAlignment="1">
      <alignment horizontal="center"/>
    </xf>
    <xf numFmtId="0" fontId="9" fillId="7" borderId="27" xfId="0" applyFont="1" applyFill="1" applyBorder="1" applyAlignment="1">
      <alignment horizontal="center"/>
    </xf>
    <xf numFmtId="0" fontId="11" fillId="2" borderId="38" xfId="0" applyFont="1" applyFill="1" applyBorder="1" applyAlignment="1">
      <alignment horizontal="center"/>
    </xf>
    <xf numFmtId="0" fontId="11" fillId="2" borderId="65" xfId="0" applyFont="1" applyFill="1" applyBorder="1" applyAlignment="1">
      <alignment horizontal="center"/>
    </xf>
    <xf numFmtId="0" fontId="7" fillId="4" borderId="10" xfId="0" applyFont="1" applyFill="1" applyBorder="1"/>
    <xf numFmtId="0" fontId="7" fillId="4" borderId="27" xfId="0" applyFont="1" applyFill="1" applyBorder="1"/>
    <xf numFmtId="0" fontId="18" fillId="16" borderId="10" xfId="0" applyFont="1" applyFill="1" applyBorder="1" applyAlignment="1">
      <alignment horizontal="left"/>
    </xf>
    <xf numFmtId="0" fontId="18" fillId="16" borderId="27" xfId="0" applyFont="1" applyFill="1" applyBorder="1" applyAlignment="1">
      <alignment horizontal="left"/>
    </xf>
    <xf numFmtId="0" fontId="6" fillId="2" borderId="34" xfId="0" applyFont="1" applyFill="1" applyBorder="1"/>
    <xf numFmtId="0" fontId="6" fillId="2" borderId="33" xfId="0" applyFont="1" applyFill="1" applyBorder="1"/>
    <xf numFmtId="0" fontId="17" fillId="0" borderId="109" xfId="0" applyFont="1" applyBorder="1" applyAlignment="1">
      <alignment horizontal="left" wrapText="1"/>
    </xf>
    <xf numFmtId="0" fontId="7" fillId="5" borderId="10" xfId="0" applyFont="1" applyFill="1" applyBorder="1" applyAlignment="1">
      <alignment horizontal="center"/>
    </xf>
    <xf numFmtId="0" fontId="0" fillId="0" borderId="27" xfId="0" applyBorder="1"/>
    <xf numFmtId="0" fontId="0" fillId="0" borderId="46" xfId="0" applyBorder="1" applyAlignment="1">
      <alignment horizontal="center"/>
    </xf>
    <xf numFmtId="0" fontId="17" fillId="0" borderId="101" xfId="0" applyFont="1" applyBorder="1"/>
    <xf numFmtId="0" fontId="17" fillId="0" borderId="109" xfId="0" applyFont="1" applyBorder="1"/>
    <xf numFmtId="0" fontId="18" fillId="16" borderId="10" xfId="0" applyFont="1" applyFill="1" applyBorder="1"/>
    <xf numFmtId="0" fontId="18" fillId="16" borderId="2" xfId="0" applyFont="1" applyFill="1" applyBorder="1"/>
    <xf numFmtId="0" fontId="0" fillId="0" borderId="2" xfId="0" applyBorder="1"/>
    <xf numFmtId="0" fontId="6" fillId="0" borderId="102" xfId="0" applyFont="1" applyBorder="1" applyAlignment="1">
      <alignment horizontal="left"/>
    </xf>
    <xf numFmtId="0" fontId="6" fillId="0" borderId="109" xfId="0" applyFont="1" applyBorder="1" applyAlignment="1">
      <alignment horizontal="left"/>
    </xf>
    <xf numFmtId="0" fontId="9" fillId="2" borderId="10" xfId="0" applyFont="1" applyFill="1" applyBorder="1" applyAlignment="1">
      <alignment horizontal="center"/>
    </xf>
    <xf numFmtId="0" fontId="9" fillId="2" borderId="2" xfId="0" applyFont="1" applyFill="1" applyBorder="1" applyAlignment="1">
      <alignment horizontal="center"/>
    </xf>
    <xf numFmtId="0" fontId="9" fillId="2" borderId="27" xfId="0" applyFont="1" applyFill="1" applyBorder="1" applyAlignment="1">
      <alignment horizontal="center"/>
    </xf>
    <xf numFmtId="0" fontId="7" fillId="5" borderId="10" xfId="0" applyFont="1" applyFill="1" applyBorder="1" applyAlignment="1">
      <alignment horizontal="left"/>
    </xf>
    <xf numFmtId="0" fontId="7" fillId="5" borderId="27" xfId="0" applyFont="1" applyFill="1" applyBorder="1" applyAlignment="1">
      <alignment horizontal="left"/>
    </xf>
    <xf numFmtId="0" fontId="22" fillId="0" borderId="26" xfId="1" applyFont="1" applyBorder="1" applyAlignment="1" applyProtection="1">
      <alignment horizontal="center"/>
    </xf>
    <xf numFmtId="0" fontId="22" fillId="0" borderId="0" xfId="1" applyFont="1" applyBorder="1" applyAlignment="1" applyProtection="1">
      <alignment horizontal="center"/>
    </xf>
    <xf numFmtId="0" fontId="22" fillId="0" borderId="28" xfId="1" applyFont="1" applyBorder="1" applyAlignment="1" applyProtection="1">
      <alignment horizontal="center"/>
    </xf>
    <xf numFmtId="0" fontId="6" fillId="2" borderId="29" xfId="0" applyFont="1" applyFill="1" applyBorder="1" applyAlignment="1">
      <alignment horizontal="center"/>
    </xf>
    <xf numFmtId="0" fontId="6" fillId="2" borderId="44" xfId="0" applyFont="1" applyFill="1" applyBorder="1" applyAlignment="1">
      <alignment horizontal="center"/>
    </xf>
    <xf numFmtId="0" fontId="17" fillId="19" borderId="101" xfId="0" applyFont="1" applyFill="1" applyBorder="1" applyAlignment="1">
      <alignment horizontal="left"/>
    </xf>
    <xf numFmtId="0" fontId="17" fillId="19" borderId="109" xfId="0" applyFont="1" applyFill="1" applyBorder="1" applyAlignment="1">
      <alignment horizontal="left"/>
    </xf>
    <xf numFmtId="0" fontId="6" fillId="0" borderId="1" xfId="0" applyFont="1" applyBorder="1" applyAlignment="1">
      <alignment horizontal="left" wrapText="1"/>
    </xf>
    <xf numFmtId="0" fontId="7" fillId="7" borderId="26" xfId="0" applyFont="1" applyFill="1" applyBorder="1" applyAlignment="1">
      <alignment horizontal="center"/>
    </xf>
    <xf numFmtId="0" fontId="7" fillId="7" borderId="0" xfId="0" applyFont="1" applyFill="1" applyAlignment="1">
      <alignment horizontal="center"/>
    </xf>
    <xf numFmtId="0" fontId="7" fillId="7" borderId="28" xfId="0" applyFont="1" applyFill="1" applyBorder="1" applyAlignment="1">
      <alignment horizontal="center"/>
    </xf>
    <xf numFmtId="0" fontId="7" fillId="6" borderId="26" xfId="0" applyFont="1" applyFill="1" applyBorder="1" applyAlignment="1">
      <alignment horizontal="center"/>
    </xf>
    <xf numFmtId="0" fontId="7" fillId="6" borderId="0" xfId="0" applyFont="1" applyFill="1" applyAlignment="1">
      <alignment horizontal="center"/>
    </xf>
    <xf numFmtId="0" fontId="7" fillId="7" borderId="43" xfId="0" applyFont="1" applyFill="1" applyBorder="1" applyAlignment="1">
      <alignment horizontal="center"/>
    </xf>
    <xf numFmtId="0" fontId="17" fillId="16" borderId="4" xfId="0" applyFont="1" applyFill="1" applyBorder="1" applyAlignment="1">
      <alignment horizontal="center" wrapText="1"/>
    </xf>
    <xf numFmtId="0" fontId="17" fillId="16" borderId="64" xfId="0" applyFont="1" applyFill="1" applyBorder="1" applyAlignment="1">
      <alignment horizontal="center" wrapText="1"/>
    </xf>
    <xf numFmtId="0" fontId="25" fillId="0" borderId="92" xfId="0" applyFont="1" applyBorder="1" applyAlignment="1">
      <alignment horizontal="left" wrapText="1"/>
    </xf>
    <xf numFmtId="0" fontId="17" fillId="0" borderId="22" xfId="0" applyFont="1" applyBorder="1" applyAlignment="1">
      <alignment horizontal="left"/>
    </xf>
    <xf numFmtId="0" fontId="17" fillId="0" borderId="44" xfId="0" applyFont="1" applyBorder="1" applyAlignment="1">
      <alignment horizontal="left"/>
    </xf>
    <xf numFmtId="0" fontId="6" fillId="0" borderId="31" xfId="0" applyFont="1" applyBorder="1" applyAlignment="1">
      <alignment horizontal="left" wrapText="1"/>
    </xf>
    <xf numFmtId="0" fontId="6" fillId="0" borderId="5" xfId="0" applyFont="1" applyBorder="1" applyAlignment="1">
      <alignment horizontal="left" wrapText="1"/>
    </xf>
    <xf numFmtId="0" fontId="6" fillId="0" borderId="32" xfId="0" applyFont="1" applyBorder="1" applyAlignment="1">
      <alignment horizontal="left" wrapText="1"/>
    </xf>
    <xf numFmtId="0" fontId="17" fillId="0" borderId="36" xfId="0" applyFont="1" applyBorder="1" applyAlignment="1">
      <alignment horizontal="left" wrapText="1"/>
    </xf>
    <xf numFmtId="0" fontId="17" fillId="0" borderId="49" xfId="0" applyFont="1" applyBorder="1" applyAlignment="1">
      <alignment horizontal="left" wrapText="1"/>
    </xf>
    <xf numFmtId="0" fontId="17" fillId="0" borderId="86" xfId="0" applyFont="1" applyBorder="1" applyAlignment="1">
      <alignment horizontal="left" wrapText="1"/>
    </xf>
    <xf numFmtId="0" fontId="11" fillId="12" borderId="23" xfId="0" applyFont="1" applyFill="1" applyBorder="1" applyAlignment="1">
      <alignment wrapText="1"/>
    </xf>
    <xf numFmtId="0" fontId="10" fillId="12" borderId="24" xfId="0" applyFont="1" applyFill="1" applyBorder="1"/>
    <xf numFmtId="0" fontId="10" fillId="12" borderId="25" xfId="0" applyFont="1" applyFill="1" applyBorder="1"/>
    <xf numFmtId="0" fontId="13" fillId="9" borderId="10" xfId="0" applyFont="1" applyFill="1" applyBorder="1" applyAlignment="1">
      <alignment horizontal="center"/>
    </xf>
    <xf numFmtId="0" fontId="13" fillId="9" borderId="2" xfId="0" applyFont="1" applyFill="1" applyBorder="1" applyAlignment="1">
      <alignment horizontal="center"/>
    </xf>
    <xf numFmtId="0" fontId="13" fillId="9" borderId="3" xfId="0" applyFont="1" applyFill="1" applyBorder="1" applyAlignment="1">
      <alignment horizontal="center"/>
    </xf>
    <xf numFmtId="0" fontId="7" fillId="3" borderId="2" xfId="0" applyFont="1" applyFill="1" applyBorder="1" applyAlignment="1">
      <alignment horizontal="center"/>
    </xf>
    <xf numFmtId="0" fontId="7" fillId="3" borderId="3" xfId="0" applyFont="1" applyFill="1" applyBorder="1" applyAlignment="1">
      <alignment horizontal="center"/>
    </xf>
    <xf numFmtId="0" fontId="26" fillId="0" borderId="26" xfId="1" applyFont="1" applyBorder="1" applyAlignment="1" applyProtection="1">
      <alignment horizontal="center"/>
    </xf>
    <xf numFmtId="0" fontId="26" fillId="0" borderId="0" xfId="1" applyFont="1" applyBorder="1" applyAlignment="1" applyProtection="1">
      <alignment horizontal="center"/>
    </xf>
    <xf numFmtId="0" fontId="26" fillId="0" borderId="28" xfId="1" applyFont="1" applyBorder="1" applyAlignment="1" applyProtection="1">
      <alignment horizontal="center"/>
    </xf>
    <xf numFmtId="0" fontId="26" fillId="0" borderId="21" xfId="1" applyFont="1" applyBorder="1" applyAlignment="1" applyProtection="1">
      <alignment horizontal="center"/>
    </xf>
    <xf numFmtId="0" fontId="17" fillId="0" borderId="2" xfId="0" applyFont="1" applyBorder="1" applyAlignment="1">
      <alignment horizontal="center"/>
    </xf>
    <xf numFmtId="0" fontId="17" fillId="0" borderId="27" xfId="0" applyFont="1" applyBorder="1" applyAlignment="1">
      <alignment horizontal="center"/>
    </xf>
    <xf numFmtId="0" fontId="26" fillId="0" borderId="87" xfId="1" applyFont="1" applyBorder="1" applyAlignment="1" applyProtection="1">
      <alignment horizontal="center"/>
    </xf>
    <xf numFmtId="0" fontId="17" fillId="0" borderId="46" xfId="0" applyFont="1" applyBorder="1" applyAlignment="1">
      <alignment horizontal="center"/>
    </xf>
    <xf numFmtId="0" fontId="7" fillId="4" borderId="21" xfId="0" applyFont="1" applyFill="1" applyBorder="1" applyAlignment="1">
      <alignment horizontal="center"/>
    </xf>
    <xf numFmtId="0" fontId="7" fillId="4" borderId="2" xfId="0" applyFont="1" applyFill="1" applyBorder="1" applyAlignment="1">
      <alignment horizontal="center"/>
    </xf>
    <xf numFmtId="0" fontId="7" fillId="4" borderId="3" xfId="0" applyFont="1" applyFill="1" applyBorder="1" applyAlignment="1">
      <alignment horizontal="center"/>
    </xf>
    <xf numFmtId="0" fontId="17" fillId="16" borderId="101" xfId="0" applyFont="1" applyFill="1" applyBorder="1" applyAlignment="1">
      <alignment horizontal="left"/>
    </xf>
    <xf numFmtId="0" fontId="17" fillId="16" borderId="109" xfId="0" applyFont="1" applyFill="1" applyBorder="1" applyAlignment="1">
      <alignment horizontal="left"/>
    </xf>
    <xf numFmtId="0" fontId="6" fillId="0" borderId="36" xfId="0" applyFont="1" applyBorder="1" applyAlignment="1">
      <alignment horizontal="left" wrapText="1"/>
    </xf>
    <xf numFmtId="0" fontId="6" fillId="0" borderId="49" xfId="0" applyFont="1" applyBorder="1" applyAlignment="1">
      <alignment horizontal="left" wrapText="1"/>
    </xf>
    <xf numFmtId="0" fontId="6" fillId="0" borderId="86" xfId="0" applyFont="1" applyBorder="1" applyAlignment="1">
      <alignment horizontal="left" wrapText="1"/>
    </xf>
    <xf numFmtId="0" fontId="28" fillId="0" borderId="101" xfId="0" applyFont="1" applyBorder="1" applyAlignment="1">
      <alignment wrapText="1"/>
    </xf>
    <xf numFmtId="0" fontId="28" fillId="0" borderId="109" xfId="0" applyFont="1" applyBorder="1" applyAlignment="1">
      <alignment wrapText="1"/>
    </xf>
    <xf numFmtId="0" fontId="28" fillId="0" borderId="36" xfId="0" applyFont="1" applyBorder="1" applyAlignment="1">
      <alignment wrapText="1"/>
    </xf>
    <xf numFmtId="0" fontId="28" fillId="0" borderId="37" xfId="0" applyFont="1" applyBorder="1" applyAlignment="1">
      <alignment wrapText="1"/>
    </xf>
    <xf numFmtId="0" fontId="7" fillId="7" borderId="21" xfId="0" applyFont="1" applyFill="1" applyBorder="1" applyAlignment="1">
      <alignment horizontal="center"/>
    </xf>
    <xf numFmtId="0" fontId="7" fillId="7" borderId="2" xfId="0" applyFont="1" applyFill="1" applyBorder="1" applyAlignment="1">
      <alignment horizontal="center"/>
    </xf>
    <xf numFmtId="0" fontId="7" fillId="7" borderId="27" xfId="0" applyFont="1" applyFill="1" applyBorder="1" applyAlignment="1">
      <alignment horizontal="center"/>
    </xf>
    <xf numFmtId="0" fontId="17" fillId="0" borderId="92" xfId="0" applyFont="1" applyBorder="1"/>
    <xf numFmtId="0" fontId="18" fillId="5" borderId="10" xfId="0" applyFont="1" applyFill="1" applyBorder="1" applyAlignment="1">
      <alignment horizontal="left"/>
    </xf>
    <xf numFmtId="0" fontId="18" fillId="5" borderId="27" xfId="0" applyFont="1" applyFill="1" applyBorder="1" applyAlignment="1">
      <alignment horizontal="left"/>
    </xf>
    <xf numFmtId="0" fontId="7" fillId="6" borderId="21" xfId="0" applyFont="1" applyFill="1" applyBorder="1" applyAlignment="1">
      <alignment horizontal="center"/>
    </xf>
    <xf numFmtId="0" fontId="7" fillId="6" borderId="2" xfId="0" applyFont="1" applyFill="1" applyBorder="1" applyAlignment="1">
      <alignment horizontal="center"/>
    </xf>
    <xf numFmtId="0" fontId="6" fillId="12" borderId="29" xfId="0" applyFont="1" applyFill="1" applyBorder="1" applyAlignment="1">
      <alignment wrapText="1"/>
    </xf>
    <xf numFmtId="0" fontId="6" fillId="12" borderId="22" xfId="0" applyFont="1" applyFill="1" applyBorder="1" applyAlignment="1">
      <alignment wrapText="1"/>
    </xf>
    <xf numFmtId="0" fontId="6" fillId="12" borderId="30" xfId="0" applyFont="1" applyFill="1" applyBorder="1" applyAlignment="1">
      <alignment wrapText="1"/>
    </xf>
    <xf numFmtId="0" fontId="17" fillId="0" borderId="96" xfId="0" applyFont="1" applyBorder="1" applyAlignment="1">
      <alignment horizontal="left"/>
    </xf>
    <xf numFmtId="0" fontId="17" fillId="0" borderId="97" xfId="0" applyFont="1" applyBorder="1" applyAlignment="1">
      <alignment horizontal="left"/>
    </xf>
    <xf numFmtId="0" fontId="6" fillId="0" borderId="81" xfId="0" applyFont="1" applyBorder="1" applyAlignment="1">
      <alignment wrapText="1"/>
    </xf>
    <xf numFmtId="0" fontId="16" fillId="0" borderId="82" xfId="0" applyFont="1" applyBorder="1"/>
    <xf numFmtId="0" fontId="16" fillId="0" borderId="83" xfId="0" applyFont="1" applyBorder="1"/>
    <xf numFmtId="0" fontId="17" fillId="0" borderId="23" xfId="0" applyFont="1" applyBorder="1" applyAlignment="1">
      <alignment horizontal="left" wrapText="1"/>
    </xf>
    <xf numFmtId="0" fontId="18" fillId="5" borderId="10" xfId="0" applyFont="1" applyFill="1" applyBorder="1" applyAlignment="1">
      <alignment horizontal="center"/>
    </xf>
    <xf numFmtId="0" fontId="18" fillId="0" borderId="2" xfId="0" applyFont="1" applyBorder="1"/>
    <xf numFmtId="0" fontId="18" fillId="0" borderId="27" xfId="0" applyFont="1" applyBorder="1"/>
    <xf numFmtId="0" fontId="18" fillId="0" borderId="21" xfId="0" applyFont="1" applyBorder="1"/>
    <xf numFmtId="0" fontId="18" fillId="0" borderId="3" xfId="0" applyFont="1" applyBorder="1"/>
    <xf numFmtId="0" fontId="17" fillId="0" borderId="5" xfId="0" applyFont="1" applyBorder="1"/>
    <xf numFmtId="0" fontId="18" fillId="8" borderId="10" xfId="0" applyFont="1" applyFill="1" applyBorder="1" applyAlignment="1">
      <alignment horizontal="center"/>
    </xf>
    <xf numFmtId="0" fontId="18" fillId="6" borderId="21" xfId="0" applyFont="1" applyFill="1" applyBorder="1" applyAlignment="1">
      <alignment horizontal="center" wrapText="1"/>
    </xf>
    <xf numFmtId="0" fontId="17" fillId="0" borderId="2" xfId="0" applyFont="1" applyBorder="1" applyAlignment="1">
      <alignment wrapText="1"/>
    </xf>
    <xf numFmtId="0" fontId="17" fillId="0" borderId="3" xfId="0" applyFont="1" applyBorder="1" applyAlignment="1">
      <alignment wrapText="1"/>
    </xf>
    <xf numFmtId="0" fontId="18" fillId="3" borderId="2" xfId="0" applyFont="1" applyFill="1" applyBorder="1" applyAlignment="1">
      <alignment horizontal="center"/>
    </xf>
    <xf numFmtId="0" fontId="18" fillId="3" borderId="3" xfId="0" applyFont="1" applyFill="1" applyBorder="1" applyAlignment="1">
      <alignment horizontal="center"/>
    </xf>
    <xf numFmtId="0" fontId="17" fillId="0" borderId="5" xfId="0" applyFont="1" applyBorder="1" applyAlignment="1">
      <alignment wrapText="1"/>
    </xf>
    <xf numFmtId="0" fontId="18" fillId="6" borderId="21" xfId="0" applyFont="1" applyFill="1" applyBorder="1" applyAlignment="1">
      <alignment horizontal="center"/>
    </xf>
    <xf numFmtId="0" fontId="17" fillId="0" borderId="2" xfId="0" applyFont="1" applyBorder="1"/>
    <xf numFmtId="0" fontId="17" fillId="0" borderId="3" xfId="0" applyFont="1" applyBorder="1"/>
    <xf numFmtId="0" fontId="18" fillId="3" borderId="10" xfId="0" applyFont="1" applyFill="1" applyBorder="1" applyAlignment="1">
      <alignment horizontal="left" wrapText="1"/>
    </xf>
    <xf numFmtId="0" fontId="18" fillId="3" borderId="2" xfId="0" applyFont="1" applyFill="1" applyBorder="1" applyAlignment="1">
      <alignment horizontal="left" wrapText="1"/>
    </xf>
    <xf numFmtId="0" fontId="18" fillId="3" borderId="3" xfId="0" applyFont="1" applyFill="1" applyBorder="1" applyAlignment="1">
      <alignment horizontal="left" wrapText="1"/>
    </xf>
    <xf numFmtId="0" fontId="17" fillId="0" borderId="31" xfId="0" applyFont="1" applyBorder="1" applyAlignment="1">
      <alignment horizontal="left" wrapText="1"/>
    </xf>
    <xf numFmtId="0" fontId="17" fillId="0" borderId="5" xfId="0" applyFont="1" applyBorder="1" applyAlignment="1">
      <alignment horizontal="left" wrapText="1"/>
    </xf>
    <xf numFmtId="0" fontId="17" fillId="0" borderId="32" xfId="0" applyFont="1" applyBorder="1" applyAlignment="1">
      <alignment horizontal="left" wrapText="1"/>
    </xf>
    <xf numFmtId="0" fontId="18" fillId="3" borderId="10" xfId="0" applyFont="1" applyFill="1" applyBorder="1" applyAlignment="1">
      <alignment wrapText="1"/>
    </xf>
    <xf numFmtId="0" fontId="17" fillId="0" borderId="29" xfId="0" applyFont="1" applyBorder="1" applyAlignment="1">
      <alignment horizontal="left" wrapText="1"/>
    </xf>
    <xf numFmtId="0" fontId="17" fillId="0" borderId="22" xfId="0" applyFont="1" applyBorder="1" applyAlignment="1">
      <alignment horizontal="left" wrapText="1"/>
    </xf>
    <xf numFmtId="0" fontId="17" fillId="0" borderId="30" xfId="0" applyFont="1" applyBorder="1" applyAlignment="1">
      <alignment horizontal="left" wrapText="1"/>
    </xf>
    <xf numFmtId="0" fontId="17" fillId="0" borderId="88" xfId="0" applyFont="1" applyBorder="1" applyAlignment="1">
      <alignment horizontal="left" wrapText="1"/>
    </xf>
    <xf numFmtId="0" fontId="17" fillId="0" borderId="46" xfId="0" applyFont="1" applyBorder="1" applyAlignment="1">
      <alignment horizontal="left" wrapText="1"/>
    </xf>
    <xf numFmtId="0" fontId="17" fillId="0" borderId="47" xfId="0" applyFont="1" applyBorder="1" applyAlignment="1">
      <alignment horizontal="left" wrapText="1"/>
    </xf>
    <xf numFmtId="0" fontId="17" fillId="0" borderId="101" xfId="0" applyFont="1" applyBorder="1" applyAlignment="1">
      <alignment horizontal="left" vertical="top" wrapText="1"/>
    </xf>
    <xf numFmtId="0" fontId="17" fillId="0" borderId="102" xfId="0" applyFont="1" applyBorder="1" applyAlignment="1">
      <alignment horizontal="left" vertical="top" wrapText="1"/>
    </xf>
    <xf numFmtId="0" fontId="17" fillId="0" borderId="103" xfId="0" applyFont="1" applyBorder="1" applyAlignment="1">
      <alignment horizontal="left" vertical="top" wrapText="1"/>
    </xf>
    <xf numFmtId="0" fontId="17" fillId="0" borderId="102" xfId="0" applyFont="1" applyBorder="1"/>
    <xf numFmtId="0" fontId="17" fillId="0" borderId="103" xfId="0" applyFont="1" applyBorder="1"/>
    <xf numFmtId="0" fontId="17" fillId="4" borderId="21" xfId="0" applyFont="1" applyFill="1" applyBorder="1" applyAlignment="1">
      <alignment horizontal="center"/>
    </xf>
    <xf numFmtId="0" fontId="17" fillId="4" borderId="2" xfId="0" applyFont="1" applyFill="1" applyBorder="1" applyAlignment="1">
      <alignment horizontal="center"/>
    </xf>
    <xf numFmtId="0" fontId="17" fillId="4" borderId="3" xfId="0" applyFont="1" applyFill="1" applyBorder="1" applyAlignment="1">
      <alignment horizontal="center"/>
    </xf>
    <xf numFmtId="0" fontId="18" fillId="9" borderId="10" xfId="0" applyFont="1" applyFill="1" applyBorder="1" applyAlignment="1">
      <alignment horizontal="center"/>
    </xf>
    <xf numFmtId="0" fontId="18" fillId="9" borderId="2" xfId="0" applyFont="1" applyFill="1" applyBorder="1" applyAlignment="1">
      <alignment horizontal="center"/>
    </xf>
    <xf numFmtId="0" fontId="18" fillId="9" borderId="3" xfId="0" applyFont="1" applyFill="1" applyBorder="1" applyAlignment="1">
      <alignment horizontal="center"/>
    </xf>
    <xf numFmtId="0" fontId="17" fillId="0" borderId="27" xfId="0" applyFont="1" applyBorder="1"/>
    <xf numFmtId="0" fontId="18" fillId="7" borderId="21" xfId="0" applyFont="1" applyFill="1" applyBorder="1" applyAlignment="1">
      <alignment horizontal="center"/>
    </xf>
    <xf numFmtId="0" fontId="18" fillId="7" borderId="27" xfId="0" applyFont="1" applyFill="1" applyBorder="1" applyAlignment="1">
      <alignment horizontal="center"/>
    </xf>
    <xf numFmtId="0" fontId="17" fillId="2" borderId="38" xfId="0" applyFont="1" applyFill="1" applyBorder="1" applyAlignment="1">
      <alignment horizontal="center"/>
    </xf>
    <xf numFmtId="0" fontId="17" fillId="2" borderId="65" xfId="0" applyFont="1" applyFill="1" applyBorder="1" applyAlignment="1">
      <alignment horizontal="center"/>
    </xf>
    <xf numFmtId="0" fontId="17" fillId="12" borderId="23" xfId="0" applyFont="1" applyFill="1" applyBorder="1" applyAlignment="1">
      <alignment wrapText="1"/>
    </xf>
    <xf numFmtId="0" fontId="17" fillId="12" borderId="24" xfId="0" applyFont="1" applyFill="1" applyBorder="1"/>
    <xf numFmtId="0" fontId="17" fillId="12" borderId="25" xfId="0" applyFont="1" applyFill="1" applyBorder="1"/>
    <xf numFmtId="0" fontId="17" fillId="0" borderId="101" xfId="0" applyFont="1" applyBorder="1" applyAlignment="1">
      <alignment horizontal="center" wrapText="1"/>
    </xf>
    <xf numFmtId="0" fontId="17" fillId="0" borderId="102" xfId="0" applyFont="1" applyBorder="1" applyAlignment="1">
      <alignment horizontal="center" wrapText="1"/>
    </xf>
    <xf numFmtId="0" fontId="17" fillId="0" borderId="103" xfId="0" applyFont="1" applyBorder="1" applyAlignment="1">
      <alignment horizontal="center" wrapText="1"/>
    </xf>
    <xf numFmtId="0" fontId="18" fillId="2" borderId="10" xfId="0" applyFont="1" applyFill="1" applyBorder="1" applyAlignment="1">
      <alignment horizontal="center"/>
    </xf>
    <xf numFmtId="0" fontId="18" fillId="2" borderId="2" xfId="0" applyFont="1" applyFill="1" applyBorder="1" applyAlignment="1">
      <alignment horizontal="center"/>
    </xf>
    <xf numFmtId="0" fontId="18" fillId="2" borderId="27" xfId="0" applyFont="1" applyFill="1" applyBorder="1" applyAlignment="1">
      <alignment horizontal="center"/>
    </xf>
    <xf numFmtId="0" fontId="26" fillId="16" borderId="21" xfId="1" applyFont="1" applyFill="1" applyBorder="1" applyAlignment="1" applyProtection="1">
      <alignment horizontal="center"/>
    </xf>
    <xf numFmtId="0" fontId="17" fillId="16" borderId="2" xfId="0" applyFont="1" applyFill="1" applyBorder="1" applyAlignment="1">
      <alignment horizontal="center"/>
    </xf>
    <xf numFmtId="0" fontId="17" fillId="16" borderId="27" xfId="0" applyFont="1" applyFill="1" applyBorder="1" applyAlignment="1">
      <alignment horizontal="center"/>
    </xf>
    <xf numFmtId="0" fontId="17" fillId="2" borderId="34" xfId="0" applyFont="1" applyFill="1" applyBorder="1"/>
    <xf numFmtId="0" fontId="17" fillId="2" borderId="33" xfId="0" applyFont="1" applyFill="1" applyBorder="1"/>
    <xf numFmtId="0" fontId="17" fillId="0" borderId="23" xfId="0" applyFont="1" applyBorder="1" applyAlignment="1">
      <alignment wrapText="1"/>
    </xf>
    <xf numFmtId="0" fontId="17" fillId="0" borderId="24" xfId="0" applyFont="1" applyBorder="1" applyAlignment="1">
      <alignment wrapText="1"/>
    </xf>
    <xf numFmtId="0" fontId="17" fillId="0" borderId="25" xfId="0" applyFont="1" applyBorder="1" applyAlignment="1">
      <alignment wrapText="1"/>
    </xf>
    <xf numFmtId="0" fontId="18" fillId="6" borderId="2" xfId="0" applyFont="1" applyFill="1" applyBorder="1" applyAlignment="1">
      <alignment horizontal="center"/>
    </xf>
    <xf numFmtId="0" fontId="18" fillId="6" borderId="3" xfId="0" applyFont="1" applyFill="1" applyBorder="1" applyAlignment="1">
      <alignment horizontal="center"/>
    </xf>
    <xf numFmtId="0" fontId="18" fillId="7" borderId="2" xfId="0" applyFont="1" applyFill="1" applyBorder="1" applyAlignment="1">
      <alignment horizontal="center"/>
    </xf>
    <xf numFmtId="0" fontId="18" fillId="7" borderId="26" xfId="0" applyFont="1" applyFill="1" applyBorder="1" applyAlignment="1">
      <alignment horizontal="center"/>
    </xf>
    <xf numFmtId="0" fontId="18" fillId="7" borderId="0" xfId="0" applyFont="1" applyFill="1" applyAlignment="1">
      <alignment horizontal="center"/>
    </xf>
    <xf numFmtId="0" fontId="18" fillId="7" borderId="28" xfId="0" applyFont="1" applyFill="1" applyBorder="1" applyAlignment="1">
      <alignment horizontal="center"/>
    </xf>
    <xf numFmtId="0" fontId="18" fillId="4" borderId="10" xfId="0" applyFont="1" applyFill="1" applyBorder="1"/>
    <xf numFmtId="0" fontId="18" fillId="4" borderId="27" xfId="0" applyFont="1" applyFill="1" applyBorder="1"/>
    <xf numFmtId="0" fontId="18" fillId="4" borderId="21" xfId="0" applyFont="1" applyFill="1" applyBorder="1" applyAlignment="1">
      <alignment horizontal="center"/>
    </xf>
    <xf numFmtId="0" fontId="18" fillId="4" borderId="2" xfId="0" applyFont="1" applyFill="1" applyBorder="1" applyAlignment="1">
      <alignment horizontal="center"/>
    </xf>
    <xf numFmtId="0" fontId="18" fillId="4" borderId="3" xfId="0" applyFont="1" applyFill="1" applyBorder="1" applyAlignment="1">
      <alignment horizontal="center"/>
    </xf>
    <xf numFmtId="0" fontId="17" fillId="0" borderId="103" xfId="0" applyFont="1" applyBorder="1" applyAlignment="1">
      <alignment horizontal="left"/>
    </xf>
    <xf numFmtId="0" fontId="17" fillId="0" borderId="111" xfId="0" applyFont="1" applyBorder="1" applyAlignment="1">
      <alignment horizontal="left" wrapText="1"/>
    </xf>
    <xf numFmtId="0" fontId="17" fillId="0" borderId="98" xfId="0" applyFont="1" applyBorder="1" applyAlignment="1">
      <alignment horizontal="left" wrapText="1"/>
    </xf>
    <xf numFmtId="0" fontId="17" fillId="0" borderId="114" xfId="0" applyFont="1" applyBorder="1" applyAlignment="1">
      <alignment horizontal="left" wrapText="1"/>
    </xf>
    <xf numFmtId="0" fontId="17" fillId="0" borderId="101" xfId="0" quotePrefix="1" applyFont="1" applyBorder="1" applyAlignment="1">
      <alignment horizontal="left" wrapText="1"/>
    </xf>
    <xf numFmtId="0" fontId="17" fillId="0" borderId="117" xfId="0" applyFont="1" applyBorder="1" applyAlignment="1">
      <alignment horizontal="left" wrapText="1"/>
    </xf>
    <xf numFmtId="0" fontId="17" fillId="0" borderId="118" xfId="0" applyFont="1" applyBorder="1" applyAlignment="1">
      <alignment horizontal="left" wrapText="1"/>
    </xf>
    <xf numFmtId="0" fontId="17" fillId="0" borderId="85" xfId="0" applyFont="1" applyBorder="1" applyAlignment="1">
      <alignment horizontal="left"/>
    </xf>
    <xf numFmtId="0" fontId="17" fillId="0" borderId="37" xfId="0" applyFont="1" applyBorder="1" applyAlignment="1">
      <alignment horizontal="left"/>
    </xf>
    <xf numFmtId="0" fontId="17" fillId="0" borderId="36" xfId="0" applyFont="1" applyBorder="1" applyAlignment="1">
      <alignment wrapText="1"/>
    </xf>
    <xf numFmtId="0" fontId="17" fillId="0" borderId="49" xfId="0" applyFont="1" applyBorder="1"/>
    <xf numFmtId="0" fontId="17" fillId="0" borderId="86" xfId="0" applyFont="1" applyBorder="1"/>
    <xf numFmtId="0" fontId="17" fillId="0" borderId="116" xfId="0" applyFont="1" applyBorder="1" applyAlignment="1">
      <alignment horizontal="left" wrapText="1"/>
    </xf>
    <xf numFmtId="0" fontId="17" fillId="0" borderId="28" xfId="0" applyFont="1" applyBorder="1" applyAlignment="1">
      <alignment horizontal="left" wrapText="1"/>
    </xf>
    <xf numFmtId="0" fontId="17" fillId="12" borderId="21" xfId="0" applyFont="1" applyFill="1" applyBorder="1" applyAlignment="1">
      <alignment wrapText="1"/>
    </xf>
    <xf numFmtId="0" fontId="17" fillId="12" borderId="2" xfId="0" applyFont="1" applyFill="1" applyBorder="1" applyAlignment="1">
      <alignment wrapText="1"/>
    </xf>
    <xf numFmtId="0" fontId="17" fillId="12" borderId="3" xfId="0" applyFont="1" applyFill="1" applyBorder="1" applyAlignment="1">
      <alignment wrapText="1"/>
    </xf>
    <xf numFmtId="0" fontId="17" fillId="2" borderId="10" xfId="0" applyFont="1" applyFill="1" applyBorder="1"/>
    <xf numFmtId="0" fontId="17" fillId="2" borderId="27" xfId="0" applyFont="1" applyFill="1" applyBorder="1"/>
    <xf numFmtId="0" fontId="4" fillId="0" borderId="101" xfId="3" applyBorder="1" applyAlignment="1">
      <alignment horizontal="center"/>
    </xf>
    <xf numFmtId="0" fontId="4" fillId="0" borderId="102" xfId="3" applyBorder="1" applyAlignment="1">
      <alignment horizontal="center"/>
    </xf>
    <xf numFmtId="0" fontId="4" fillId="0" borderId="109" xfId="3" applyBorder="1" applyAlignment="1">
      <alignment horizontal="center"/>
    </xf>
    <xf numFmtId="0" fontId="7" fillId="3" borderId="10" xfId="4" applyFont="1" applyFill="1" applyBorder="1"/>
    <xf numFmtId="0" fontId="3" fillId="0" borderId="2" xfId="4" applyBorder="1"/>
    <xf numFmtId="0" fontId="6" fillId="0" borderId="61" xfId="4" applyFont="1" applyBorder="1" applyAlignment="1">
      <alignment horizontal="left"/>
    </xf>
    <xf numFmtId="0" fontId="6" fillId="0" borderId="33" xfId="4" applyFont="1" applyBorder="1" applyAlignment="1">
      <alignment horizontal="left"/>
    </xf>
    <xf numFmtId="0" fontId="7" fillId="11" borderId="10" xfId="4" applyFont="1" applyFill="1" applyBorder="1" applyAlignment="1">
      <alignment horizontal="left"/>
    </xf>
    <xf numFmtId="0" fontId="7" fillId="11" borderId="2" xfId="4" applyFont="1" applyFill="1" applyBorder="1" applyAlignment="1">
      <alignment horizontal="left"/>
    </xf>
    <xf numFmtId="0" fontId="7" fillId="11" borderId="27" xfId="4" applyFont="1" applyFill="1" applyBorder="1" applyAlignment="1">
      <alignment horizontal="left"/>
    </xf>
    <xf numFmtId="0" fontId="7" fillId="5" borderId="34" xfId="4" applyFont="1" applyFill="1" applyBorder="1" applyAlignment="1" applyProtection="1">
      <alignment horizontal="left"/>
      <protection locked="0"/>
    </xf>
    <xf numFmtId="0" fontId="7" fillId="5" borderId="24" xfId="4" applyFont="1" applyFill="1" applyBorder="1" applyAlignment="1" applyProtection="1">
      <alignment horizontal="left"/>
      <protection locked="0"/>
    </xf>
    <xf numFmtId="0" fontId="7" fillId="5" borderId="33" xfId="4" applyFont="1" applyFill="1" applyBorder="1" applyAlignment="1" applyProtection="1">
      <alignment horizontal="left"/>
      <protection locked="0"/>
    </xf>
    <xf numFmtId="0" fontId="7" fillId="5" borderId="10" xfId="3" applyFont="1" applyFill="1" applyBorder="1" applyAlignment="1">
      <alignment horizontal="left"/>
    </xf>
    <xf numFmtId="0" fontId="8" fillId="0" borderId="2" xfId="3" applyFont="1" applyBorder="1" applyAlignment="1">
      <alignment horizontal="left"/>
    </xf>
    <xf numFmtId="0" fontId="8" fillId="0" borderId="3" xfId="3" applyFont="1" applyBorder="1" applyAlignment="1">
      <alignment horizontal="left"/>
    </xf>
    <xf numFmtId="0" fontId="7" fillId="0" borderId="2" xfId="3" applyFont="1" applyBorder="1"/>
    <xf numFmtId="0" fontId="8" fillId="0" borderId="2" xfId="3" applyFont="1" applyBorder="1"/>
    <xf numFmtId="0" fontId="8" fillId="0" borderId="3" xfId="3" applyFont="1" applyBorder="1"/>
    <xf numFmtId="0" fontId="7" fillId="3" borderId="10" xfId="3" applyFont="1" applyFill="1" applyBorder="1" applyAlignment="1">
      <alignment wrapText="1"/>
    </xf>
    <xf numFmtId="0" fontId="4" fillId="0" borderId="2" xfId="3" applyBorder="1"/>
    <xf numFmtId="0" fontId="4" fillId="0" borderId="3" xfId="3" applyBorder="1"/>
    <xf numFmtId="0" fontId="6" fillId="0" borderId="111" xfId="3" applyFont="1" applyBorder="1" applyAlignment="1">
      <alignment wrapText="1"/>
    </xf>
    <xf numFmtId="0" fontId="6" fillId="0" borderId="98" xfId="3" applyFont="1" applyBorder="1" applyAlignment="1">
      <alignment wrapText="1"/>
    </xf>
    <xf numFmtId="0" fontId="4" fillId="0" borderId="98" xfId="3" applyBorder="1" applyAlignment="1">
      <alignment wrapText="1"/>
    </xf>
    <xf numFmtId="0" fontId="4" fillId="0" borderId="0" xfId="3" applyAlignment="1">
      <alignment wrapText="1"/>
    </xf>
    <xf numFmtId="0" fontId="7" fillId="6" borderId="10" xfId="3" applyFont="1" applyFill="1" applyBorder="1" applyAlignment="1">
      <alignment horizontal="center"/>
    </xf>
    <xf numFmtId="0" fontId="7" fillId="6" borderId="2" xfId="3" applyFont="1" applyFill="1" applyBorder="1" applyAlignment="1">
      <alignment horizontal="center"/>
    </xf>
    <xf numFmtId="0" fontId="7" fillId="6" borderId="3" xfId="3" applyFont="1" applyFill="1" applyBorder="1" applyAlignment="1">
      <alignment horizontal="center"/>
    </xf>
    <xf numFmtId="0" fontId="17" fillId="0" borderId="23" xfId="3" applyFont="1" applyBorder="1" applyAlignment="1">
      <alignment horizontal="center" wrapText="1"/>
    </xf>
    <xf numFmtId="0" fontId="17" fillId="0" borderId="24" xfId="3" applyFont="1" applyBorder="1" applyAlignment="1">
      <alignment horizontal="center" wrapText="1"/>
    </xf>
    <xf numFmtId="0" fontId="17" fillId="0" borderId="33" xfId="3" applyFont="1" applyBorder="1" applyAlignment="1">
      <alignment horizontal="center" wrapText="1"/>
    </xf>
    <xf numFmtId="0" fontId="6" fillId="0" borderId="101" xfId="3" applyFont="1" applyBorder="1" applyAlignment="1">
      <alignment horizontal="center" wrapText="1"/>
    </xf>
    <xf numFmtId="0" fontId="6" fillId="0" borderId="102" xfId="3" applyFont="1" applyBorder="1" applyAlignment="1">
      <alignment horizontal="center" wrapText="1"/>
    </xf>
    <xf numFmtId="0" fontId="6" fillId="0" borderId="109" xfId="3" applyFont="1" applyBorder="1" applyAlignment="1">
      <alignment horizontal="center" wrapText="1"/>
    </xf>
    <xf numFmtId="0" fontId="6" fillId="0" borderId="36" xfId="3" applyFont="1" applyBorder="1" applyAlignment="1">
      <alignment horizontal="center" wrapText="1"/>
    </xf>
    <xf numFmtId="0" fontId="6" fillId="0" borderId="49" xfId="3" applyFont="1" applyBorder="1" applyAlignment="1">
      <alignment horizontal="center" wrapText="1"/>
    </xf>
    <xf numFmtId="0" fontId="6" fillId="0" borderId="37" xfId="3" applyFont="1" applyBorder="1" applyAlignment="1">
      <alignment horizontal="center" wrapText="1"/>
    </xf>
    <xf numFmtId="0" fontId="16" fillId="0" borderId="27" xfId="0" applyFont="1" applyBorder="1"/>
    <xf numFmtId="0" fontId="7" fillId="0" borderId="0" xfId="3" applyFont="1"/>
    <xf numFmtId="0" fontId="6" fillId="0" borderId="0" xfId="3" applyFont="1" applyAlignment="1">
      <alignment wrapText="1"/>
    </xf>
    <xf numFmtId="0" fontId="7" fillId="3" borderId="10" xfId="3" applyFont="1" applyFill="1" applyBorder="1" applyAlignment="1">
      <alignment horizontal="left" wrapText="1"/>
    </xf>
    <xf numFmtId="0" fontId="7" fillId="3" borderId="2" xfId="3" applyFont="1" applyFill="1" applyBorder="1" applyAlignment="1">
      <alignment horizontal="left" wrapText="1"/>
    </xf>
    <xf numFmtId="0" fontId="7" fillId="3" borderId="2" xfId="3" applyFont="1" applyFill="1" applyBorder="1" applyAlignment="1">
      <alignment wrapText="1"/>
    </xf>
    <xf numFmtId="0" fontId="7" fillId="3" borderId="3" xfId="3" applyFont="1" applyFill="1" applyBorder="1" applyAlignment="1">
      <alignment wrapText="1"/>
    </xf>
    <xf numFmtId="0" fontId="6" fillId="0" borderId="24" xfId="3" applyFont="1" applyBorder="1" applyAlignment="1">
      <alignment horizontal="center"/>
    </xf>
    <xf numFmtId="0" fontId="6" fillId="0" borderId="33" xfId="3" applyFont="1" applyBorder="1" applyAlignment="1">
      <alignment horizontal="center"/>
    </xf>
    <xf numFmtId="0" fontId="6" fillId="2" borderId="24" xfId="0" applyFont="1" applyFill="1" applyBorder="1" applyAlignment="1">
      <alignment horizontal="center"/>
    </xf>
    <xf numFmtId="0" fontId="7" fillId="6" borderId="3" xfId="0" applyFont="1" applyFill="1" applyBorder="1" applyAlignment="1">
      <alignment horizontal="center"/>
    </xf>
    <xf numFmtId="0" fontId="7" fillId="13" borderId="2" xfId="3" applyFont="1" applyFill="1" applyBorder="1" applyAlignment="1">
      <alignment horizontal="center" wrapText="1"/>
    </xf>
    <xf numFmtId="0" fontId="7" fillId="13" borderId="46" xfId="3" applyFont="1" applyFill="1" applyBorder="1" applyAlignment="1">
      <alignment horizontal="center" wrapText="1"/>
    </xf>
    <xf numFmtId="0" fontId="7" fillId="13" borderId="47" xfId="3" applyFont="1" applyFill="1" applyBorder="1" applyAlignment="1">
      <alignment horizontal="center" wrapText="1"/>
    </xf>
    <xf numFmtId="0" fontId="21" fillId="12" borderId="10" xfId="3" applyFont="1" applyFill="1" applyBorder="1" applyAlignment="1">
      <alignment horizontal="center"/>
    </xf>
    <xf numFmtId="0" fontId="21" fillId="12" borderId="2" xfId="3" applyFont="1" applyFill="1" applyBorder="1" applyAlignment="1">
      <alignment horizontal="center"/>
    </xf>
    <xf numFmtId="0" fontId="21" fillId="12" borderId="3" xfId="3" applyFont="1" applyFill="1" applyBorder="1" applyAlignment="1">
      <alignment horizontal="center"/>
    </xf>
    <xf numFmtId="0" fontId="4" fillId="0" borderId="24" xfId="3" applyBorder="1" applyAlignment="1">
      <alignment horizontal="center"/>
    </xf>
    <xf numFmtId="0" fontId="4" fillId="0" borderId="33" xfId="3" applyBorder="1" applyAlignment="1">
      <alignment horizontal="center"/>
    </xf>
    <xf numFmtId="0" fontId="4" fillId="0" borderId="101" xfId="3" applyBorder="1" applyAlignment="1">
      <alignment horizontal="left"/>
    </xf>
    <xf numFmtId="0" fontId="4" fillId="0" borderId="102" xfId="3" applyBorder="1" applyAlignment="1">
      <alignment horizontal="left"/>
    </xf>
    <xf numFmtId="0" fontId="4" fillId="0" borderId="109" xfId="3" applyBorder="1" applyAlignment="1">
      <alignment horizontal="left"/>
    </xf>
    <xf numFmtId="0" fontId="7" fillId="0" borderId="0" xfId="4" applyFont="1" applyAlignment="1">
      <alignment horizontal="center"/>
    </xf>
    <xf numFmtId="0" fontId="6" fillId="2" borderId="99" xfId="4" applyFont="1" applyFill="1" applyBorder="1" applyAlignment="1">
      <alignment horizontal="center"/>
    </xf>
    <xf numFmtId="0" fontId="6" fillId="2" borderId="100" xfId="4" applyFont="1" applyFill="1" applyBorder="1" applyAlignment="1">
      <alignment horizontal="center"/>
    </xf>
    <xf numFmtId="0" fontId="16" fillId="0" borderId="2" xfId="0" applyFont="1" applyBorder="1"/>
    <xf numFmtId="0" fontId="16" fillId="0" borderId="3" xfId="0" applyFont="1" applyBorder="1"/>
    <xf numFmtId="0" fontId="6" fillId="2" borderId="36" xfId="4" applyFont="1" applyFill="1" applyBorder="1" applyAlignment="1">
      <alignment horizontal="left"/>
    </xf>
    <xf numFmtId="0" fontId="6" fillId="2" borderId="37" xfId="4" applyFont="1" applyFill="1" applyBorder="1" applyAlignment="1">
      <alignment horizontal="left"/>
    </xf>
  </cellXfs>
  <cellStyles count="5">
    <cellStyle name="Hyperlink" xfId="1" builtinId="8"/>
    <cellStyle name="Normal" xfId="0" builtinId="0"/>
    <cellStyle name="Normal 2" xfId="2" xr:uid="{00000000-0005-0000-0000-000002000000}"/>
    <cellStyle name="Normal 3" xfId="3" xr:uid="{00000000-0005-0000-0000-000003000000}"/>
    <cellStyle name="Normal 3 2" xfId="4" xr:uid="{00000000-0005-0000-0000-000004000000}"/>
  </cellStyles>
  <dxfs count="0"/>
  <tableStyles count="0" defaultTableStyle="TableStyleMedium2" defaultPivotStyle="PivotStyleLight16"/>
  <colors>
    <mruColors>
      <color rgb="FFFFFF99"/>
      <color rgb="FFCC99FF"/>
      <color rgb="FF99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 Id="rId14" Type="http://schemas.openxmlformats.org/officeDocument/2006/relationships/customXml" Target="../customXml/item4.xml"/></Relationships>
</file>

<file path=xl/persons/person.xml><?xml version="1.0" encoding="utf-8"?>
<personList xmlns="http://schemas.microsoft.com/office/spreadsheetml/2018/threadedcomments" xmlns:x="http://schemas.openxmlformats.org/spreadsheetml/2006/main">
  <person displayName="Wainwright-Deri, Eszter" id="{049FD625-A13B-4B82-B180-BB7DAD15886E}" userId="S::Eszter.Wainwright-Deri@lewisham.gov.uk::66787e70-e897-460a-8393-eba344d4486f"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108" dT="2025-06-26T14:55:33.31" personId="{049FD625-A13B-4B82-B180-BB7DAD15886E}" id="{CF40237C-B51D-4745-A472-FA1D24418F4C}">
    <text>Estimated based on block drawing as no info on overall size</text>
  </threadedComment>
</ThreadedComments>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riversandpeople.com/" TargetMode="External"/><Relationship Id="rId1" Type="http://schemas.openxmlformats.org/officeDocument/2006/relationships/hyperlink" Target="https://natureconservationlewisham.co.uk/"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riversandpeople.com/" TargetMode="External"/><Relationship Id="rId1" Type="http://schemas.openxmlformats.org/officeDocument/2006/relationships/hyperlink" Target="https://natureconservationlewisham.co.uk/"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riversandpeople.com/" TargetMode="External"/><Relationship Id="rId1" Type="http://schemas.openxmlformats.org/officeDocument/2006/relationships/hyperlink" Target="https://natureconservationlewisham.co.uk/"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riversandpeople.com/" TargetMode="External"/><Relationship Id="rId1" Type="http://schemas.openxmlformats.org/officeDocument/2006/relationships/hyperlink" Target="https://natureconservationlewisham.co.uk/"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55"/>
  <sheetViews>
    <sheetView topLeftCell="A85" zoomScale="70" zoomScaleNormal="70" workbookViewId="0">
      <selection activeCell="A98" sqref="A98:XFD98"/>
    </sheetView>
  </sheetViews>
  <sheetFormatPr defaultRowHeight="12.75" x14ac:dyDescent="0.2"/>
  <cols>
    <col min="1" max="1" width="36" bestFit="1" customWidth="1"/>
    <col min="2" max="2" width="17.5703125" bestFit="1" customWidth="1"/>
    <col min="3" max="3" width="16.85546875" customWidth="1"/>
    <col min="4" max="4" width="12.42578125" customWidth="1"/>
    <col min="5" max="5" width="17.42578125" customWidth="1"/>
    <col min="6" max="6" width="12.7109375" customWidth="1"/>
    <col min="7" max="7" width="13" customWidth="1"/>
    <col min="8" max="8" width="10.85546875" customWidth="1"/>
    <col min="9" max="10" width="24.5703125" customWidth="1"/>
    <col min="11" max="11" width="24.140625" customWidth="1"/>
    <col min="12" max="12" width="33.42578125" customWidth="1"/>
    <col min="13" max="13" width="36.28515625" customWidth="1"/>
  </cols>
  <sheetData>
    <row r="1" spans="1:11" ht="24.75" customHeight="1" thickBot="1" x14ac:dyDescent="0.4">
      <c r="A1" s="363" t="s">
        <v>0</v>
      </c>
      <c r="B1" s="364"/>
      <c r="C1" s="365"/>
      <c r="D1" s="366" t="s">
        <v>1</v>
      </c>
      <c r="E1" s="367"/>
      <c r="F1" s="368"/>
      <c r="G1" s="368"/>
      <c r="H1" s="369"/>
      <c r="I1" s="1"/>
    </row>
    <row r="2" spans="1:11" ht="24.75" customHeight="1" thickBot="1" x14ac:dyDescent="0.3">
      <c r="A2" s="12"/>
      <c r="F2" s="1"/>
      <c r="G2" s="1"/>
      <c r="H2" s="1"/>
      <c r="I2" s="1"/>
    </row>
    <row r="3" spans="1:11" ht="16.5" thickBot="1" x14ac:dyDescent="0.3">
      <c r="A3" s="370"/>
      <c r="B3" s="370"/>
      <c r="C3" s="371" t="s">
        <v>2</v>
      </c>
      <c r="D3" s="372"/>
      <c r="E3" s="146"/>
      <c r="F3" s="1"/>
      <c r="G3" s="1"/>
      <c r="H3" s="1"/>
      <c r="I3" s="1"/>
    </row>
    <row r="4" spans="1:11" ht="55.5" customHeight="1" thickBot="1" x14ac:dyDescent="0.35">
      <c r="A4" s="16" t="s">
        <v>3</v>
      </c>
      <c r="B4" s="17" t="s">
        <v>4</v>
      </c>
      <c r="C4" s="18" t="s">
        <v>5</v>
      </c>
      <c r="D4" s="18" t="s">
        <v>6</v>
      </c>
      <c r="E4" s="156" t="s">
        <v>7</v>
      </c>
      <c r="F4" s="360" t="s">
        <v>8</v>
      </c>
      <c r="G4" s="361"/>
      <c r="H4" s="361"/>
      <c r="I4" s="362"/>
    </row>
    <row r="5" spans="1:11" ht="19.5" thickBot="1" x14ac:dyDescent="0.35">
      <c r="A5" s="151" t="s">
        <v>9</v>
      </c>
      <c r="B5" s="5"/>
      <c r="C5" s="6"/>
      <c r="D5" s="6"/>
      <c r="E5" s="5"/>
      <c r="F5" s="373"/>
      <c r="G5" s="373"/>
      <c r="H5" s="373"/>
      <c r="I5" s="373"/>
    </row>
    <row r="6" spans="1:11" ht="33.75" customHeight="1" x14ac:dyDescent="0.25">
      <c r="A6" s="29" t="s">
        <v>10</v>
      </c>
      <c r="B6" s="287">
        <v>1</v>
      </c>
      <c r="C6" s="287">
        <v>5</v>
      </c>
      <c r="D6" s="287">
        <v>26</v>
      </c>
      <c r="E6" s="154">
        <v>1</v>
      </c>
      <c r="F6" s="337" t="s">
        <v>11</v>
      </c>
      <c r="G6" s="338"/>
      <c r="H6" s="338"/>
      <c r="I6" s="339"/>
    </row>
    <row r="7" spans="1:11" ht="33" customHeight="1" x14ac:dyDescent="0.25">
      <c r="A7" s="29" t="s">
        <v>12</v>
      </c>
      <c r="B7" s="278">
        <v>6</v>
      </c>
      <c r="C7" s="287">
        <v>20</v>
      </c>
      <c r="D7" s="287">
        <v>154</v>
      </c>
      <c r="E7" s="279">
        <v>5</v>
      </c>
      <c r="F7" s="329" t="s">
        <v>13</v>
      </c>
      <c r="G7" s="330"/>
      <c r="H7" s="330"/>
      <c r="I7" s="331"/>
    </row>
    <row r="8" spans="1:11" ht="15.75" x14ac:dyDescent="0.25">
      <c r="A8" s="27" t="s">
        <v>14</v>
      </c>
      <c r="B8" s="287">
        <v>1</v>
      </c>
      <c r="C8" s="287">
        <v>12</v>
      </c>
      <c r="D8" s="287">
        <v>0</v>
      </c>
      <c r="E8" s="287"/>
      <c r="F8" s="329" t="s">
        <v>15</v>
      </c>
      <c r="G8" s="330"/>
      <c r="H8" s="330"/>
      <c r="I8" s="331"/>
    </row>
    <row r="9" spans="1:11" ht="51" customHeight="1" x14ac:dyDescent="0.25">
      <c r="A9" s="103" t="s">
        <v>16</v>
      </c>
      <c r="B9" s="47">
        <v>1</v>
      </c>
      <c r="C9" s="47">
        <v>9</v>
      </c>
      <c r="D9" s="47">
        <v>48</v>
      </c>
      <c r="E9" s="155">
        <v>1</v>
      </c>
      <c r="F9" s="329" t="s">
        <v>17</v>
      </c>
      <c r="G9" s="330"/>
      <c r="H9" s="330"/>
      <c r="I9" s="331"/>
      <c r="K9" s="1"/>
    </row>
    <row r="10" spans="1:11" ht="15.75" x14ac:dyDescent="0.25">
      <c r="A10" s="29" t="s">
        <v>18</v>
      </c>
      <c r="B10" s="287">
        <v>4</v>
      </c>
      <c r="C10" s="287">
        <v>16</v>
      </c>
      <c r="D10" s="287">
        <v>240</v>
      </c>
      <c r="E10" s="287">
        <v>2</v>
      </c>
      <c r="F10" s="329" t="s">
        <v>19</v>
      </c>
      <c r="G10" s="330"/>
      <c r="H10" s="330"/>
      <c r="I10" s="331"/>
    </row>
    <row r="11" spans="1:11" ht="15.75" x14ac:dyDescent="0.25">
      <c r="A11" s="103" t="s">
        <v>20</v>
      </c>
      <c r="B11" s="47">
        <v>33</v>
      </c>
      <c r="C11" s="47"/>
      <c r="D11" s="47">
        <v>396</v>
      </c>
      <c r="E11" s="155">
        <v>1</v>
      </c>
      <c r="F11" s="329" t="s">
        <v>21</v>
      </c>
      <c r="G11" s="330"/>
      <c r="H11" s="330"/>
      <c r="I11" s="331"/>
    </row>
    <row r="12" spans="1:11" ht="56.25" customHeight="1" x14ac:dyDescent="0.25">
      <c r="A12" s="32" t="s">
        <v>22</v>
      </c>
      <c r="B12" s="33">
        <v>18</v>
      </c>
      <c r="C12" s="33">
        <v>94</v>
      </c>
      <c r="D12" s="33">
        <v>457</v>
      </c>
      <c r="E12" s="51">
        <v>10</v>
      </c>
      <c r="F12" s="326" t="s">
        <v>23</v>
      </c>
      <c r="G12" s="327"/>
      <c r="H12" s="327"/>
      <c r="I12" s="328"/>
    </row>
    <row r="13" spans="1:11" ht="15.75" x14ac:dyDescent="0.25">
      <c r="A13" s="260" t="s">
        <v>22</v>
      </c>
      <c r="B13" s="287">
        <v>1</v>
      </c>
      <c r="C13" s="287">
        <v>2</v>
      </c>
      <c r="D13" s="287">
        <v>30</v>
      </c>
      <c r="E13" s="51">
        <v>1</v>
      </c>
      <c r="F13" s="326" t="s">
        <v>24</v>
      </c>
      <c r="G13" s="327"/>
      <c r="H13" s="327"/>
      <c r="I13" s="328"/>
    </row>
    <row r="14" spans="1:11" ht="15.75" x14ac:dyDescent="0.25">
      <c r="A14" s="260" t="s">
        <v>22</v>
      </c>
      <c r="B14" s="287">
        <v>1</v>
      </c>
      <c r="C14" s="287">
        <v>2</v>
      </c>
      <c r="D14" s="287">
        <v>30</v>
      </c>
      <c r="E14" s="51">
        <v>1</v>
      </c>
      <c r="F14" s="326" t="s">
        <v>25</v>
      </c>
      <c r="G14" s="327"/>
      <c r="H14" s="327"/>
      <c r="I14" s="328"/>
    </row>
    <row r="15" spans="1:11" ht="81" customHeight="1" x14ac:dyDescent="0.25">
      <c r="A15" s="260" t="s">
        <v>26</v>
      </c>
      <c r="B15" s="287">
        <v>41</v>
      </c>
      <c r="C15" s="287">
        <v>276</v>
      </c>
      <c r="D15" s="287">
        <v>1550</v>
      </c>
      <c r="E15" s="51">
        <v>16</v>
      </c>
      <c r="F15" s="326" t="s">
        <v>27</v>
      </c>
      <c r="G15" s="327"/>
      <c r="H15" s="327"/>
      <c r="I15" s="328"/>
    </row>
    <row r="16" spans="1:11" ht="31.5" x14ac:dyDescent="0.25">
      <c r="A16" s="260" t="s">
        <v>28</v>
      </c>
      <c r="B16" s="287">
        <v>1</v>
      </c>
      <c r="C16" s="287">
        <v>22</v>
      </c>
      <c r="D16" s="287">
        <v>40</v>
      </c>
      <c r="E16" s="51"/>
      <c r="F16" s="326" t="s">
        <v>29</v>
      </c>
      <c r="G16" s="327"/>
      <c r="H16" s="327"/>
      <c r="I16" s="328"/>
    </row>
    <row r="17" spans="1:9" ht="33" customHeight="1" x14ac:dyDescent="0.25">
      <c r="A17" s="260" t="s">
        <v>30</v>
      </c>
      <c r="B17" s="287">
        <v>1</v>
      </c>
      <c r="C17" s="287">
        <v>1</v>
      </c>
      <c r="D17" s="287">
        <v>8</v>
      </c>
      <c r="E17" s="51">
        <v>1</v>
      </c>
      <c r="F17" s="326" t="s">
        <v>31</v>
      </c>
      <c r="G17" s="327"/>
      <c r="H17" s="327"/>
      <c r="I17" s="328"/>
    </row>
    <row r="18" spans="1:9" ht="16.5" thickBot="1" x14ac:dyDescent="0.3">
      <c r="A18" s="29"/>
      <c r="B18" s="287"/>
      <c r="C18" s="37"/>
      <c r="D18" s="287"/>
      <c r="E18" s="279"/>
      <c r="F18" s="329"/>
      <c r="G18" s="330"/>
      <c r="H18" s="330"/>
      <c r="I18" s="331"/>
    </row>
    <row r="19" spans="1:9" ht="15.75" customHeight="1" thickBot="1" x14ac:dyDescent="0.3">
      <c r="A19" s="13" t="s">
        <v>32</v>
      </c>
      <c r="B19" s="14">
        <f>SUM(B6:B18)</f>
        <v>109</v>
      </c>
      <c r="C19" s="14">
        <f t="shared" ref="C19:E19" si="0">SUM(C6:C18)</f>
        <v>459</v>
      </c>
      <c r="D19" s="14">
        <f t="shared" si="0"/>
        <v>2979</v>
      </c>
      <c r="E19" s="14">
        <f t="shared" si="0"/>
        <v>39</v>
      </c>
      <c r="F19" s="152"/>
      <c r="G19" s="152"/>
      <c r="H19" s="152"/>
      <c r="I19" s="153"/>
    </row>
    <row r="20" spans="1:9" ht="21.75" customHeight="1" thickBot="1" x14ac:dyDescent="0.25">
      <c r="A20" s="10"/>
      <c r="B20" s="11"/>
      <c r="C20" s="11"/>
      <c r="D20" s="11"/>
      <c r="E20" s="11"/>
      <c r="F20" s="377"/>
      <c r="G20" s="377"/>
      <c r="H20" s="377"/>
      <c r="I20" s="377"/>
    </row>
    <row r="21" spans="1:9" ht="70.5" customHeight="1" thickBot="1" x14ac:dyDescent="0.35">
      <c r="A21" s="16" t="s">
        <v>3</v>
      </c>
      <c r="B21" s="17" t="s">
        <v>4</v>
      </c>
      <c r="C21" s="18" t="s">
        <v>5</v>
      </c>
      <c r="D21" s="18" t="s">
        <v>6</v>
      </c>
      <c r="E21" s="18" t="s">
        <v>33</v>
      </c>
      <c r="F21" s="350" t="s">
        <v>34</v>
      </c>
      <c r="G21" s="351"/>
      <c r="H21" s="351"/>
      <c r="I21" s="352"/>
    </row>
    <row r="22" spans="1:9" s="19" customFormat="1" ht="26.25" customHeight="1" thickBot="1" x14ac:dyDescent="0.35">
      <c r="A22" s="374" t="s">
        <v>35</v>
      </c>
      <c r="B22" s="375"/>
      <c r="C22" s="375"/>
      <c r="D22" s="375"/>
      <c r="E22" s="375"/>
      <c r="F22" s="375"/>
      <c r="G22" s="375"/>
      <c r="H22" s="375"/>
      <c r="I22" s="376"/>
    </row>
    <row r="23" spans="1:9" ht="15.75" x14ac:dyDescent="0.25">
      <c r="A23" s="28" t="s">
        <v>10</v>
      </c>
      <c r="B23" s="3">
        <v>7</v>
      </c>
      <c r="C23" s="3">
        <v>59</v>
      </c>
      <c r="D23" s="3"/>
      <c r="E23" s="3">
        <v>177</v>
      </c>
      <c r="F23" s="326"/>
      <c r="G23" s="327"/>
      <c r="H23" s="327"/>
      <c r="I23" s="328"/>
    </row>
    <row r="24" spans="1:9" ht="15.75" x14ac:dyDescent="0.25">
      <c r="A24" s="27" t="s">
        <v>36</v>
      </c>
      <c r="B24" s="3">
        <v>52</v>
      </c>
      <c r="C24" s="3">
        <v>315</v>
      </c>
      <c r="D24" s="3">
        <v>0</v>
      </c>
      <c r="E24" s="287">
        <v>822.8</v>
      </c>
      <c r="F24" s="326"/>
      <c r="G24" s="327"/>
      <c r="H24" s="327"/>
      <c r="I24" s="328"/>
    </row>
    <row r="25" spans="1:9" ht="15.75" x14ac:dyDescent="0.25">
      <c r="A25" s="281" t="s">
        <v>217</v>
      </c>
      <c r="B25" s="159">
        <v>5</v>
      </c>
      <c r="C25" s="159">
        <v>51</v>
      </c>
      <c r="D25" s="159">
        <v>0</v>
      </c>
      <c r="E25" s="246">
        <v>153</v>
      </c>
      <c r="F25" s="326"/>
      <c r="G25" s="327"/>
      <c r="H25" s="327"/>
      <c r="I25" s="328"/>
    </row>
    <row r="26" spans="1:9" ht="15.75" x14ac:dyDescent="0.25">
      <c r="A26" s="281" t="s">
        <v>218</v>
      </c>
      <c r="B26" s="159">
        <v>9</v>
      </c>
      <c r="C26" s="159">
        <v>60</v>
      </c>
      <c r="D26" s="159">
        <v>0</v>
      </c>
      <c r="E26" s="246">
        <v>180</v>
      </c>
      <c r="F26" s="326"/>
      <c r="G26" s="327"/>
      <c r="H26" s="327"/>
      <c r="I26" s="328"/>
    </row>
    <row r="27" spans="1:9" ht="15.75" x14ac:dyDescent="0.25">
      <c r="A27" s="249" t="s">
        <v>37</v>
      </c>
      <c r="B27" s="159">
        <v>2</v>
      </c>
      <c r="C27" s="159">
        <v>15</v>
      </c>
      <c r="D27" s="159">
        <v>0</v>
      </c>
      <c r="E27" s="246">
        <v>20</v>
      </c>
      <c r="F27" s="326" t="s">
        <v>38</v>
      </c>
      <c r="G27" s="327"/>
      <c r="H27" s="327"/>
      <c r="I27" s="328"/>
    </row>
    <row r="28" spans="1:9" ht="15.75" x14ac:dyDescent="0.25">
      <c r="A28" s="247" t="s">
        <v>10</v>
      </c>
      <c r="B28" s="3">
        <v>1</v>
      </c>
      <c r="C28" s="3">
        <v>10</v>
      </c>
      <c r="D28" s="3">
        <v>0</v>
      </c>
      <c r="E28" s="51">
        <v>20</v>
      </c>
      <c r="F28" s="326" t="s">
        <v>39</v>
      </c>
      <c r="G28" s="327"/>
      <c r="H28" s="327"/>
      <c r="I28" s="328"/>
    </row>
    <row r="29" spans="1:9" ht="33" customHeight="1" x14ac:dyDescent="0.25">
      <c r="A29" s="27" t="s">
        <v>40</v>
      </c>
      <c r="B29" s="287">
        <v>13</v>
      </c>
      <c r="C29" s="287">
        <v>94</v>
      </c>
      <c r="D29" s="287">
        <v>5</v>
      </c>
      <c r="E29" s="51">
        <v>207.25</v>
      </c>
      <c r="F29" s="340" t="s">
        <v>41</v>
      </c>
      <c r="G29" s="327"/>
      <c r="H29" s="327"/>
      <c r="I29" s="328"/>
    </row>
    <row r="30" spans="1:9" ht="31.5" customHeight="1" x14ac:dyDescent="0.25">
      <c r="A30" s="27" t="s">
        <v>42</v>
      </c>
      <c r="B30" s="287">
        <v>2</v>
      </c>
      <c r="C30" s="287">
        <v>14</v>
      </c>
      <c r="D30" s="287">
        <v>13</v>
      </c>
      <c r="E30" s="51">
        <f>C30*5</f>
        <v>70</v>
      </c>
      <c r="F30" s="340" t="s">
        <v>43</v>
      </c>
      <c r="G30" s="341"/>
      <c r="H30" s="341"/>
      <c r="I30" s="342"/>
    </row>
    <row r="31" spans="1:9" ht="21.75" customHeight="1" x14ac:dyDescent="0.25">
      <c r="A31" s="27" t="s">
        <v>44</v>
      </c>
      <c r="B31" s="287">
        <v>2</v>
      </c>
      <c r="C31" s="287">
        <v>8</v>
      </c>
      <c r="D31" s="287">
        <v>5</v>
      </c>
      <c r="E31" s="51">
        <f>C31*5</f>
        <v>40</v>
      </c>
      <c r="F31" s="340" t="s">
        <v>45</v>
      </c>
      <c r="G31" s="341"/>
      <c r="H31" s="341"/>
      <c r="I31" s="342"/>
    </row>
    <row r="32" spans="1:9" ht="15.75" x14ac:dyDescent="0.25">
      <c r="A32" s="27" t="s">
        <v>46</v>
      </c>
      <c r="B32" s="278">
        <v>2</v>
      </c>
      <c r="C32" s="278">
        <v>11</v>
      </c>
      <c r="D32" s="278">
        <v>0</v>
      </c>
      <c r="E32" s="287">
        <f>C32*3</f>
        <v>33</v>
      </c>
      <c r="F32" s="329" t="s">
        <v>47</v>
      </c>
      <c r="G32" s="330"/>
      <c r="H32" s="330"/>
      <c r="I32" s="331"/>
    </row>
    <row r="33" spans="1:9" ht="31.5" x14ac:dyDescent="0.25">
      <c r="A33" s="27" t="s">
        <v>48</v>
      </c>
      <c r="B33" s="287">
        <v>1</v>
      </c>
      <c r="C33" s="287"/>
      <c r="D33" s="287"/>
      <c r="E33" s="51"/>
      <c r="F33" s="326" t="s">
        <v>49</v>
      </c>
      <c r="G33" s="327"/>
      <c r="H33" s="327"/>
      <c r="I33" s="328"/>
    </row>
    <row r="34" spans="1:9" ht="43.5" customHeight="1" x14ac:dyDescent="0.25">
      <c r="A34" s="27" t="s">
        <v>50</v>
      </c>
      <c r="B34" s="287">
        <v>25</v>
      </c>
      <c r="C34" s="287">
        <v>26</v>
      </c>
      <c r="D34" s="287">
        <v>0</v>
      </c>
      <c r="E34" s="51">
        <f>97+25</f>
        <v>122</v>
      </c>
      <c r="F34" s="326" t="s">
        <v>51</v>
      </c>
      <c r="G34" s="327"/>
      <c r="H34" s="327"/>
      <c r="I34" s="328"/>
    </row>
    <row r="35" spans="1:9" ht="15.75" x14ac:dyDescent="0.25">
      <c r="A35" s="29" t="s">
        <v>52</v>
      </c>
      <c r="B35" s="287">
        <v>2</v>
      </c>
      <c r="C35" s="287">
        <v>75</v>
      </c>
      <c r="D35" s="287">
        <v>0</v>
      </c>
      <c r="E35" s="51">
        <f>C35*10</f>
        <v>750</v>
      </c>
      <c r="F35" s="326" t="s">
        <v>53</v>
      </c>
      <c r="G35" s="327"/>
      <c r="H35" s="327"/>
      <c r="I35" s="328"/>
    </row>
    <row r="36" spans="1:9" ht="15.75" x14ac:dyDescent="0.25">
      <c r="A36" s="27" t="s">
        <v>54</v>
      </c>
      <c r="B36" s="287">
        <v>3</v>
      </c>
      <c r="C36" s="287">
        <v>16</v>
      </c>
      <c r="D36" s="287">
        <v>0</v>
      </c>
      <c r="E36" s="51">
        <v>32</v>
      </c>
      <c r="F36" s="340" t="s">
        <v>55</v>
      </c>
      <c r="G36" s="341"/>
      <c r="H36" s="341"/>
      <c r="I36" s="342"/>
    </row>
    <row r="37" spans="1:9" ht="35.25" customHeight="1" x14ac:dyDescent="0.25">
      <c r="A37" s="27" t="s">
        <v>56</v>
      </c>
      <c r="B37" s="287">
        <v>2</v>
      </c>
      <c r="C37" s="287">
        <v>8</v>
      </c>
      <c r="D37" s="287">
        <v>0</v>
      </c>
      <c r="E37" s="51">
        <v>17</v>
      </c>
      <c r="F37" s="340" t="s">
        <v>57</v>
      </c>
      <c r="G37" s="341"/>
      <c r="H37" s="341"/>
      <c r="I37" s="342"/>
    </row>
    <row r="38" spans="1:9" ht="15.75" x14ac:dyDescent="0.25">
      <c r="A38" s="27" t="s">
        <v>58</v>
      </c>
      <c r="B38" s="287">
        <v>7</v>
      </c>
      <c r="C38" s="287">
        <v>24</v>
      </c>
      <c r="D38" s="287">
        <v>6</v>
      </c>
      <c r="E38" s="51">
        <v>187</v>
      </c>
      <c r="F38" s="326" t="s">
        <v>59</v>
      </c>
      <c r="G38" s="327"/>
      <c r="H38" s="327"/>
      <c r="I38" s="328"/>
    </row>
    <row r="39" spans="1:9" ht="15.75" x14ac:dyDescent="0.25">
      <c r="A39" s="27" t="s">
        <v>60</v>
      </c>
      <c r="B39" s="287">
        <v>6</v>
      </c>
      <c r="C39" s="287">
        <v>48</v>
      </c>
      <c r="D39" s="287">
        <v>2</v>
      </c>
      <c r="E39" s="51">
        <v>198</v>
      </c>
      <c r="F39" s="326" t="s">
        <v>61</v>
      </c>
      <c r="G39" s="327"/>
      <c r="H39" s="327"/>
      <c r="I39" s="328"/>
    </row>
    <row r="40" spans="1:9" ht="15.75" x14ac:dyDescent="0.25">
      <c r="A40" s="27" t="s">
        <v>530</v>
      </c>
      <c r="B40" s="287">
        <v>12</v>
      </c>
      <c r="C40" s="287">
        <v>48</v>
      </c>
      <c r="D40" s="287">
        <v>0</v>
      </c>
      <c r="E40" s="51">
        <f>C40*2</f>
        <v>96</v>
      </c>
      <c r="F40" s="326" t="s">
        <v>62</v>
      </c>
      <c r="G40" s="327"/>
      <c r="H40" s="327"/>
      <c r="I40" s="328"/>
    </row>
    <row r="41" spans="1:9" ht="15.75" x14ac:dyDescent="0.25">
      <c r="A41" s="27" t="s">
        <v>63</v>
      </c>
      <c r="B41" s="287">
        <v>8</v>
      </c>
      <c r="C41" s="287">
        <v>28</v>
      </c>
      <c r="D41" s="287">
        <v>1</v>
      </c>
      <c r="E41" s="51">
        <v>104</v>
      </c>
      <c r="F41" s="326" t="s">
        <v>64</v>
      </c>
      <c r="G41" s="327"/>
      <c r="H41" s="327"/>
      <c r="I41" s="328"/>
    </row>
    <row r="42" spans="1:9" ht="15.75" x14ac:dyDescent="0.25">
      <c r="A42" s="29" t="s">
        <v>65</v>
      </c>
      <c r="B42" s="287">
        <v>26</v>
      </c>
      <c r="C42" s="287">
        <v>200</v>
      </c>
      <c r="D42" s="287">
        <v>5</v>
      </c>
      <c r="E42" s="51">
        <f>SUM(B42*C42)</f>
        <v>5200</v>
      </c>
      <c r="F42" s="326" t="s">
        <v>66</v>
      </c>
      <c r="G42" s="327"/>
      <c r="H42" s="327"/>
      <c r="I42" s="328"/>
    </row>
    <row r="43" spans="1:9" ht="15.75" x14ac:dyDescent="0.25">
      <c r="A43" s="27" t="s">
        <v>22</v>
      </c>
      <c r="B43" s="278">
        <v>44</v>
      </c>
      <c r="C43" s="287">
        <v>96</v>
      </c>
      <c r="D43" s="278">
        <v>0</v>
      </c>
      <c r="E43" s="280">
        <v>255</v>
      </c>
      <c r="F43" s="329" t="s">
        <v>67</v>
      </c>
      <c r="G43" s="330"/>
      <c r="H43" s="330"/>
      <c r="I43" s="331"/>
    </row>
    <row r="44" spans="1:9" ht="15.75" x14ac:dyDescent="0.25">
      <c r="A44" s="27" t="s">
        <v>68</v>
      </c>
      <c r="B44" s="287">
        <v>3</v>
      </c>
      <c r="C44" s="287">
        <v>10</v>
      </c>
      <c r="D44" s="287">
        <v>3</v>
      </c>
      <c r="E44" s="279">
        <v>39</v>
      </c>
      <c r="F44" s="312" t="s">
        <v>69</v>
      </c>
      <c r="G44" s="312"/>
      <c r="H44" s="312"/>
      <c r="I44" s="343"/>
    </row>
    <row r="45" spans="1:9" ht="15.75" x14ac:dyDescent="0.25">
      <c r="A45" s="258" t="s">
        <v>70</v>
      </c>
      <c r="B45" s="258">
        <v>11</v>
      </c>
      <c r="C45" s="258">
        <v>96</v>
      </c>
      <c r="D45" s="258">
        <v>0</v>
      </c>
      <c r="E45" s="258">
        <v>384</v>
      </c>
      <c r="F45" s="344" t="s">
        <v>71</v>
      </c>
      <c r="G45" s="345"/>
      <c r="H45" s="345"/>
      <c r="I45" s="346"/>
    </row>
    <row r="46" spans="1:9" ht="51" customHeight="1" x14ac:dyDescent="0.25">
      <c r="A46" s="27" t="s">
        <v>30</v>
      </c>
      <c r="B46" s="287">
        <v>13</v>
      </c>
      <c r="C46" s="287">
        <v>8</v>
      </c>
      <c r="D46" s="287">
        <v>0</v>
      </c>
      <c r="E46" s="51">
        <v>72.25</v>
      </c>
      <c r="F46" s="326" t="s">
        <v>72</v>
      </c>
      <c r="G46" s="327"/>
      <c r="H46" s="327"/>
      <c r="I46" s="328"/>
    </row>
    <row r="47" spans="1:9" ht="15.75" x14ac:dyDescent="0.25">
      <c r="A47" s="27"/>
      <c r="B47" s="287"/>
      <c r="C47" s="287"/>
      <c r="D47" s="287"/>
      <c r="E47" s="51"/>
      <c r="F47" s="326"/>
      <c r="G47" s="327"/>
      <c r="H47" s="327"/>
      <c r="I47" s="328"/>
    </row>
    <row r="48" spans="1:9" ht="16.5" thickBot="1" x14ac:dyDescent="0.3">
      <c r="A48" s="27"/>
      <c r="B48" s="287"/>
      <c r="C48" s="287"/>
      <c r="D48" s="287"/>
      <c r="E48" s="51"/>
      <c r="F48" s="326"/>
      <c r="G48" s="327"/>
      <c r="H48" s="327"/>
      <c r="I48" s="328"/>
    </row>
    <row r="49" spans="1:11" ht="20.100000000000001" customHeight="1" thickBot="1" x14ac:dyDescent="0.3">
      <c r="A49" s="13" t="s">
        <v>32</v>
      </c>
      <c r="B49" s="14">
        <f>SUM(B23:B48)</f>
        <v>258</v>
      </c>
      <c r="C49" s="14">
        <f>SUM(C23:C48)</f>
        <v>1320</v>
      </c>
      <c r="D49" s="14">
        <f>SUM(D23:D48)</f>
        <v>40</v>
      </c>
      <c r="E49" s="14">
        <f>SUM(E23:E48)</f>
        <v>9179.2999999999993</v>
      </c>
      <c r="F49" s="34"/>
      <c r="G49" s="35"/>
      <c r="H49" s="35"/>
      <c r="I49" s="36"/>
    </row>
    <row r="50" spans="1:11" ht="15.75" x14ac:dyDescent="0.25">
      <c r="A50" s="2"/>
      <c r="B50" s="1"/>
      <c r="C50" s="1"/>
      <c r="D50" s="1"/>
      <c r="E50" s="1"/>
      <c r="F50" s="2"/>
      <c r="G50" s="2"/>
      <c r="H50" s="2"/>
      <c r="I50" s="2"/>
    </row>
    <row r="51" spans="1:11" ht="16.5" thickBot="1" x14ac:dyDescent="0.3">
      <c r="A51" s="2"/>
      <c r="B51" s="1"/>
      <c r="C51" s="1"/>
      <c r="D51" s="1"/>
      <c r="E51" s="1"/>
      <c r="F51" s="2"/>
      <c r="G51" s="2"/>
      <c r="H51" s="2"/>
      <c r="I51" s="2"/>
    </row>
    <row r="52" spans="1:11" ht="55.5" customHeight="1" thickBot="1" x14ac:dyDescent="0.35">
      <c r="A52" s="16" t="s">
        <v>3</v>
      </c>
      <c r="B52" s="17" t="s">
        <v>4</v>
      </c>
      <c r="C52" s="18" t="s">
        <v>5</v>
      </c>
      <c r="D52" s="18" t="s">
        <v>6</v>
      </c>
      <c r="E52" s="17" t="s">
        <v>73</v>
      </c>
      <c r="F52" s="350" t="s">
        <v>34</v>
      </c>
      <c r="G52" s="351"/>
      <c r="H52" s="351"/>
      <c r="I52" s="352"/>
    </row>
    <row r="53" spans="1:11" ht="26.25" customHeight="1" thickBot="1" x14ac:dyDescent="0.35">
      <c r="A53" s="356" t="s">
        <v>74</v>
      </c>
      <c r="B53" s="351"/>
      <c r="C53" s="7"/>
      <c r="D53" s="7"/>
      <c r="E53" s="7"/>
      <c r="F53" s="8"/>
      <c r="G53" s="8"/>
      <c r="H53" s="8"/>
      <c r="I53" s="9"/>
    </row>
    <row r="54" spans="1:11" ht="48.75" customHeight="1" x14ac:dyDescent="0.25">
      <c r="A54" s="281" t="s">
        <v>75</v>
      </c>
      <c r="B54" s="287">
        <v>3</v>
      </c>
      <c r="C54" s="287">
        <v>130</v>
      </c>
      <c r="D54" s="287"/>
      <c r="E54" s="280"/>
      <c r="F54" s="353" t="s">
        <v>76</v>
      </c>
      <c r="G54" s="354"/>
      <c r="H54" s="354"/>
      <c r="I54" s="355"/>
      <c r="K54" s="1"/>
    </row>
    <row r="55" spans="1:11" ht="65.25" customHeight="1" x14ac:dyDescent="0.25">
      <c r="A55" s="27" t="s">
        <v>77</v>
      </c>
      <c r="B55" s="287">
        <v>1</v>
      </c>
      <c r="C55" s="287">
        <v>100</v>
      </c>
      <c r="D55" s="287">
        <v>50</v>
      </c>
      <c r="E55" s="51"/>
      <c r="F55" s="347" t="s">
        <v>78</v>
      </c>
      <c r="G55" s="348"/>
      <c r="H55" s="348"/>
      <c r="I55" s="349"/>
      <c r="K55" s="1"/>
    </row>
    <row r="56" spans="1:11" ht="30.75" customHeight="1" x14ac:dyDescent="0.25">
      <c r="A56" s="103" t="s">
        <v>79</v>
      </c>
      <c r="B56" s="287">
        <v>1</v>
      </c>
      <c r="C56" s="287">
        <v>10</v>
      </c>
      <c r="D56" s="287">
        <v>0</v>
      </c>
      <c r="E56" s="280"/>
      <c r="F56" s="329" t="s">
        <v>80</v>
      </c>
      <c r="G56" s="330"/>
      <c r="H56" s="330"/>
      <c r="I56" s="331"/>
      <c r="K56" s="1"/>
    </row>
    <row r="57" spans="1:11" ht="15.6" customHeight="1" x14ac:dyDescent="0.25">
      <c r="A57" s="29" t="s">
        <v>56</v>
      </c>
      <c r="B57" s="287">
        <v>2</v>
      </c>
      <c r="C57" s="287">
        <v>62</v>
      </c>
      <c r="D57" s="287">
        <v>2</v>
      </c>
      <c r="E57" s="51"/>
      <c r="F57" s="347" t="s">
        <v>81</v>
      </c>
      <c r="G57" s="348"/>
      <c r="H57" s="348"/>
      <c r="I57" s="349"/>
    </row>
    <row r="58" spans="1:11" ht="15.6" customHeight="1" x14ac:dyDescent="0.25">
      <c r="A58" s="282" t="s">
        <v>65</v>
      </c>
      <c r="B58" s="278">
        <v>5</v>
      </c>
      <c r="C58" s="287">
        <v>60</v>
      </c>
      <c r="D58" s="278">
        <v>5</v>
      </c>
      <c r="E58" s="280"/>
      <c r="F58" s="329" t="s">
        <v>82</v>
      </c>
      <c r="G58" s="330"/>
      <c r="H58" s="330"/>
      <c r="I58" s="331"/>
    </row>
    <row r="59" spans="1:11" ht="15.6" customHeight="1" x14ac:dyDescent="0.25">
      <c r="A59" s="282" t="s">
        <v>22</v>
      </c>
      <c r="B59" s="278">
        <v>11</v>
      </c>
      <c r="C59" s="287">
        <v>140</v>
      </c>
      <c r="D59" s="278">
        <v>29</v>
      </c>
      <c r="E59" s="280"/>
      <c r="F59" s="329" t="s">
        <v>83</v>
      </c>
      <c r="G59" s="330"/>
      <c r="H59" s="330"/>
      <c r="I59" s="331"/>
    </row>
    <row r="60" spans="1:11" ht="15.6" customHeight="1" x14ac:dyDescent="0.25">
      <c r="A60" s="282" t="s">
        <v>84</v>
      </c>
      <c r="B60" s="278">
        <v>2</v>
      </c>
      <c r="C60" s="287">
        <v>27</v>
      </c>
      <c r="D60" s="278">
        <v>19</v>
      </c>
      <c r="E60" s="280"/>
      <c r="F60" s="329" t="s">
        <v>85</v>
      </c>
      <c r="G60" s="330"/>
      <c r="H60" s="330"/>
      <c r="I60" s="331"/>
    </row>
    <row r="61" spans="1:11" ht="26.25" customHeight="1" x14ac:dyDescent="0.25">
      <c r="A61" s="282" t="s">
        <v>86</v>
      </c>
      <c r="B61" s="278">
        <v>1</v>
      </c>
      <c r="C61" s="287">
        <v>20</v>
      </c>
      <c r="D61" s="278">
        <v>5</v>
      </c>
      <c r="E61" s="280"/>
      <c r="F61" s="329" t="s">
        <v>87</v>
      </c>
      <c r="G61" s="330"/>
      <c r="H61" s="330"/>
      <c r="I61" s="331"/>
      <c r="K61" s="1"/>
    </row>
    <row r="62" spans="1:11" ht="30" customHeight="1" x14ac:dyDescent="0.25">
      <c r="A62" s="282" t="s">
        <v>88</v>
      </c>
      <c r="B62" s="278">
        <v>1</v>
      </c>
      <c r="C62" s="287">
        <v>88</v>
      </c>
      <c r="D62" s="278">
        <v>10</v>
      </c>
      <c r="E62" s="280"/>
      <c r="F62" s="329" t="s">
        <v>89</v>
      </c>
      <c r="G62" s="330"/>
      <c r="H62" s="330"/>
      <c r="I62" s="331"/>
      <c r="K62" s="1"/>
    </row>
    <row r="63" spans="1:11" ht="26.25" customHeight="1" x14ac:dyDescent="0.25">
      <c r="A63" s="282" t="s">
        <v>90</v>
      </c>
      <c r="B63" s="278">
        <v>2</v>
      </c>
      <c r="C63" s="287">
        <v>25</v>
      </c>
      <c r="D63" s="278">
        <v>0</v>
      </c>
      <c r="E63" s="280"/>
      <c r="F63" s="329" t="s">
        <v>91</v>
      </c>
      <c r="G63" s="330"/>
      <c r="H63" s="330"/>
      <c r="I63" s="331"/>
      <c r="K63" s="1"/>
    </row>
    <row r="64" spans="1:11" ht="26.25" customHeight="1" x14ac:dyDescent="0.25">
      <c r="A64" s="282" t="s">
        <v>30</v>
      </c>
      <c r="B64" s="278">
        <v>1</v>
      </c>
      <c r="C64" s="287">
        <v>20</v>
      </c>
      <c r="D64" s="278">
        <v>0</v>
      </c>
      <c r="E64" s="280"/>
      <c r="F64" s="329" t="s">
        <v>92</v>
      </c>
      <c r="G64" s="330"/>
      <c r="H64" s="330"/>
      <c r="I64" s="331"/>
      <c r="K64" s="1"/>
    </row>
    <row r="65" spans="1:12" ht="33" customHeight="1" x14ac:dyDescent="0.25">
      <c r="A65" s="282" t="s">
        <v>30</v>
      </c>
      <c r="B65" s="278">
        <v>2</v>
      </c>
      <c r="C65" s="287">
        <v>20</v>
      </c>
      <c r="D65" s="278">
        <v>0</v>
      </c>
      <c r="E65" s="280"/>
      <c r="F65" s="329" t="s">
        <v>93</v>
      </c>
      <c r="G65" s="330"/>
      <c r="H65" s="330"/>
      <c r="I65" s="331"/>
      <c r="K65" s="1"/>
    </row>
    <row r="66" spans="1:12" ht="15.75" x14ac:dyDescent="0.25">
      <c r="A66" s="282" t="s">
        <v>30</v>
      </c>
      <c r="B66" s="278">
        <v>1</v>
      </c>
      <c r="C66" s="287">
        <v>12</v>
      </c>
      <c r="D66" s="278">
        <v>0</v>
      </c>
      <c r="E66" s="280"/>
      <c r="F66" s="329" t="s">
        <v>94</v>
      </c>
      <c r="G66" s="330"/>
      <c r="H66" s="330"/>
      <c r="I66" s="331"/>
      <c r="K66" s="1"/>
    </row>
    <row r="67" spans="1:12" ht="30" customHeight="1" thickBot="1" x14ac:dyDescent="0.3">
      <c r="A67" s="27"/>
      <c r="B67" s="278"/>
      <c r="C67" s="287"/>
      <c r="D67" s="278"/>
      <c r="E67" s="280"/>
      <c r="F67" s="329"/>
      <c r="G67" s="330"/>
      <c r="H67" s="330"/>
      <c r="I67" s="331"/>
      <c r="K67" s="1"/>
    </row>
    <row r="68" spans="1:12" ht="16.5" thickBot="1" x14ac:dyDescent="0.3">
      <c r="A68" s="15" t="s">
        <v>95</v>
      </c>
      <c r="B68" s="14">
        <f>SUM(B54:B67)</f>
        <v>33</v>
      </c>
      <c r="C68" s="14">
        <f>SUM(C54:C67)</f>
        <v>714</v>
      </c>
      <c r="D68" s="14">
        <f>SUM(D54:D67)</f>
        <v>120</v>
      </c>
      <c r="E68" s="14">
        <f>COUNTIF(E54:E67,"&lt;&gt;")</f>
        <v>0</v>
      </c>
      <c r="F68" s="357"/>
      <c r="G68" s="358"/>
      <c r="H68" s="358"/>
      <c r="I68" s="359"/>
    </row>
    <row r="69" spans="1:12" ht="16.5" thickBot="1" x14ac:dyDescent="0.3">
      <c r="A69" s="21"/>
      <c r="B69" s="21"/>
      <c r="C69" s="21"/>
      <c r="D69" s="21"/>
      <c r="E69" s="21"/>
    </row>
    <row r="70" spans="1:12" ht="21.75" thickBot="1" x14ac:dyDescent="0.4">
      <c r="A70" s="381" t="s">
        <v>96</v>
      </c>
      <c r="B70" s="382"/>
      <c r="C70" s="382"/>
      <c r="D70" s="382"/>
      <c r="E70" s="382"/>
      <c r="F70" s="383"/>
    </row>
    <row r="71" spans="1:12" ht="21" x14ac:dyDescent="0.25">
      <c r="A71" s="21"/>
      <c r="B71" s="22" t="s">
        <v>97</v>
      </c>
      <c r="C71" s="23" t="s">
        <v>98</v>
      </c>
      <c r="D71" s="24" t="s">
        <v>99</v>
      </c>
      <c r="E71" s="24" t="s">
        <v>73</v>
      </c>
    </row>
    <row r="72" spans="1:12" ht="22.5" customHeight="1" thickBot="1" x14ac:dyDescent="0.3">
      <c r="A72" s="21"/>
      <c r="B72" s="25">
        <f>SUM(B19+B49+B68)</f>
        <v>400</v>
      </c>
      <c r="C72" s="25">
        <f>SUM(C19+C49+C68)</f>
        <v>2493</v>
      </c>
      <c r="D72" s="25">
        <f>SUM(D19+D49+D68)</f>
        <v>3139</v>
      </c>
      <c r="E72" s="26">
        <f>SUM(E68)</f>
        <v>0</v>
      </c>
    </row>
    <row r="73" spans="1:12" ht="18" customHeight="1" x14ac:dyDescent="0.25">
      <c r="A73" s="1"/>
      <c r="B73" s="1"/>
      <c r="C73" s="1"/>
      <c r="D73" s="1"/>
      <c r="E73" s="1"/>
      <c r="F73" s="1"/>
      <c r="G73" s="1"/>
      <c r="H73" s="1"/>
      <c r="I73" s="1"/>
    </row>
    <row r="74" spans="1:12" ht="16.5" thickBot="1" x14ac:dyDescent="0.3">
      <c r="A74" s="1"/>
      <c r="B74" s="1"/>
      <c r="C74" s="1"/>
      <c r="D74" s="1"/>
      <c r="E74" s="1"/>
      <c r="F74" s="1"/>
      <c r="G74" s="1"/>
      <c r="H74" s="1"/>
      <c r="I74" s="2"/>
      <c r="J74" s="2"/>
      <c r="K74" s="2"/>
      <c r="L74" s="2"/>
    </row>
    <row r="75" spans="1:12" ht="19.5" thickBot="1" x14ac:dyDescent="0.35">
      <c r="A75" s="384" t="s">
        <v>100</v>
      </c>
      <c r="B75" s="385"/>
      <c r="C75" s="386" t="s">
        <v>101</v>
      </c>
      <c r="D75" s="387"/>
      <c r="E75" s="350" t="s">
        <v>34</v>
      </c>
      <c r="F75" s="351"/>
      <c r="G75" s="351"/>
      <c r="H75" s="352"/>
    </row>
    <row r="76" spans="1:12" ht="18.75" x14ac:dyDescent="0.3">
      <c r="A76" s="30" t="s">
        <v>102</v>
      </c>
      <c r="B76" s="20" t="s">
        <v>103</v>
      </c>
      <c r="C76" s="388" t="s">
        <v>104</v>
      </c>
      <c r="D76" s="389"/>
      <c r="E76" s="378"/>
      <c r="F76" s="379"/>
      <c r="G76" s="379"/>
      <c r="H76" s="380"/>
    </row>
    <row r="77" spans="1:12" ht="18.75" customHeight="1" x14ac:dyDescent="0.25">
      <c r="A77" s="283" t="s">
        <v>105</v>
      </c>
      <c r="B77" s="283">
        <v>1</v>
      </c>
      <c r="C77" s="321" t="s">
        <v>106</v>
      </c>
      <c r="D77" s="322"/>
      <c r="E77" s="326" t="s">
        <v>107</v>
      </c>
      <c r="F77" s="327"/>
      <c r="G77" s="327"/>
      <c r="H77" s="328"/>
    </row>
    <row r="78" spans="1:12" ht="18.75" customHeight="1" x14ac:dyDescent="0.25">
      <c r="A78" s="283" t="s">
        <v>84</v>
      </c>
      <c r="B78" s="283">
        <v>1</v>
      </c>
      <c r="C78" s="321" t="s">
        <v>108</v>
      </c>
      <c r="D78" s="322"/>
      <c r="E78" s="326" t="s">
        <v>109</v>
      </c>
      <c r="F78" s="327"/>
      <c r="G78" s="327"/>
      <c r="H78" s="328"/>
    </row>
    <row r="79" spans="1:12" ht="18.75" customHeight="1" x14ac:dyDescent="0.25">
      <c r="A79" s="283" t="s">
        <v>110</v>
      </c>
      <c r="B79" s="283">
        <v>1</v>
      </c>
      <c r="C79" s="321" t="s">
        <v>108</v>
      </c>
      <c r="D79" s="322"/>
      <c r="E79" s="326" t="s">
        <v>109</v>
      </c>
      <c r="F79" s="327"/>
      <c r="G79" s="327"/>
      <c r="H79" s="328"/>
    </row>
    <row r="80" spans="1:12" ht="18.75" customHeight="1" x14ac:dyDescent="0.25">
      <c r="A80" s="283" t="s">
        <v>111</v>
      </c>
      <c r="B80" s="283">
        <v>1</v>
      </c>
      <c r="C80" s="321" t="s">
        <v>108</v>
      </c>
      <c r="D80" s="322"/>
      <c r="E80" s="326" t="s">
        <v>109</v>
      </c>
      <c r="F80" s="327"/>
      <c r="G80" s="327"/>
      <c r="H80" s="328"/>
    </row>
    <row r="81" spans="1:8" ht="18.75" customHeight="1" x14ac:dyDescent="0.25">
      <c r="A81" s="283" t="s">
        <v>112</v>
      </c>
      <c r="B81" s="283">
        <v>1</v>
      </c>
      <c r="C81" s="321" t="s">
        <v>108</v>
      </c>
      <c r="D81" s="322"/>
      <c r="E81" s="326" t="s">
        <v>109</v>
      </c>
      <c r="F81" s="327"/>
      <c r="G81" s="327"/>
      <c r="H81" s="328"/>
    </row>
    <row r="82" spans="1:8" ht="18.75" customHeight="1" x14ac:dyDescent="0.25">
      <c r="A82" s="283" t="s">
        <v>113</v>
      </c>
      <c r="B82" s="283">
        <v>12</v>
      </c>
      <c r="C82" s="321" t="s">
        <v>108</v>
      </c>
      <c r="D82" s="322"/>
      <c r="E82" s="326" t="s">
        <v>114</v>
      </c>
      <c r="F82" s="327"/>
      <c r="G82" s="327"/>
      <c r="H82" s="328"/>
    </row>
    <row r="83" spans="1:8" ht="18.75" customHeight="1" x14ac:dyDescent="0.25">
      <c r="A83" s="283" t="s">
        <v>115</v>
      </c>
      <c r="B83" s="283">
        <v>3</v>
      </c>
      <c r="C83" s="321" t="s">
        <v>106</v>
      </c>
      <c r="D83" s="322"/>
      <c r="E83" s="326"/>
      <c r="F83" s="327"/>
      <c r="G83" s="327"/>
      <c r="H83" s="328"/>
    </row>
    <row r="84" spans="1:8" ht="18.75" customHeight="1" x14ac:dyDescent="0.25">
      <c r="A84" s="283" t="s">
        <v>84</v>
      </c>
      <c r="B84" s="283">
        <v>3</v>
      </c>
      <c r="C84" s="321" t="s">
        <v>106</v>
      </c>
      <c r="D84" s="322"/>
      <c r="E84" s="326"/>
      <c r="F84" s="327"/>
      <c r="G84" s="327"/>
      <c r="H84" s="328"/>
    </row>
    <row r="85" spans="1:8" ht="46.5" customHeight="1" x14ac:dyDescent="0.25">
      <c r="A85" s="283" t="s">
        <v>116</v>
      </c>
      <c r="B85" s="283">
        <v>2</v>
      </c>
      <c r="C85" s="321" t="s">
        <v>117</v>
      </c>
      <c r="D85" s="322"/>
      <c r="E85" s="326" t="s">
        <v>118</v>
      </c>
      <c r="F85" s="327"/>
      <c r="G85" s="327"/>
      <c r="H85" s="328"/>
    </row>
    <row r="86" spans="1:8" ht="18.75" customHeight="1" x14ac:dyDescent="0.25">
      <c r="A86" s="283" t="s">
        <v>119</v>
      </c>
      <c r="B86" s="283">
        <v>1</v>
      </c>
      <c r="C86" s="321" t="s">
        <v>106</v>
      </c>
      <c r="D86" s="322"/>
      <c r="E86" s="326"/>
      <c r="F86" s="327"/>
      <c r="G86" s="327"/>
      <c r="H86" s="328"/>
    </row>
    <row r="87" spans="1:8" ht="18.75" customHeight="1" x14ac:dyDescent="0.25">
      <c r="A87" s="283" t="s">
        <v>120</v>
      </c>
      <c r="B87" s="283">
        <v>3</v>
      </c>
      <c r="C87" s="321" t="s">
        <v>106</v>
      </c>
      <c r="D87" s="322"/>
      <c r="E87" s="326"/>
      <c r="F87" s="327"/>
      <c r="G87" s="327"/>
      <c r="H87" s="328"/>
    </row>
    <row r="88" spans="1:8" ht="18.75" customHeight="1" x14ac:dyDescent="0.25">
      <c r="A88" s="283" t="s">
        <v>121</v>
      </c>
      <c r="B88" s="283">
        <v>3</v>
      </c>
      <c r="C88" s="321" t="s">
        <v>106</v>
      </c>
      <c r="D88" s="322"/>
      <c r="E88" s="326"/>
      <c r="F88" s="327"/>
      <c r="G88" s="327"/>
      <c r="H88" s="328"/>
    </row>
    <row r="89" spans="1:8" ht="18.75" customHeight="1" x14ac:dyDescent="0.25">
      <c r="A89" s="283" t="s">
        <v>122</v>
      </c>
      <c r="B89" s="283">
        <v>1</v>
      </c>
      <c r="C89" s="321" t="s">
        <v>123</v>
      </c>
      <c r="D89" s="322"/>
      <c r="E89" s="326" t="s">
        <v>124</v>
      </c>
      <c r="F89" s="327"/>
      <c r="G89" s="327"/>
      <c r="H89" s="328"/>
    </row>
    <row r="90" spans="1:8" ht="18.75" customHeight="1" x14ac:dyDescent="0.25">
      <c r="A90" s="283" t="s">
        <v>125</v>
      </c>
      <c r="B90" s="283">
        <v>1</v>
      </c>
      <c r="C90" s="321" t="s">
        <v>123</v>
      </c>
      <c r="D90" s="322"/>
      <c r="E90" s="326" t="s">
        <v>124</v>
      </c>
      <c r="F90" s="327"/>
      <c r="G90" s="327"/>
      <c r="H90" s="328"/>
    </row>
    <row r="91" spans="1:8" ht="18.75" customHeight="1" x14ac:dyDescent="0.25">
      <c r="A91" s="283" t="s">
        <v>409</v>
      </c>
      <c r="B91" s="283">
        <v>1</v>
      </c>
      <c r="C91" s="321" t="s">
        <v>123</v>
      </c>
      <c r="D91" s="322"/>
      <c r="E91" s="326" t="s">
        <v>124</v>
      </c>
      <c r="F91" s="327"/>
      <c r="G91" s="327"/>
      <c r="H91" s="328"/>
    </row>
    <row r="92" spans="1:8" ht="18.75" customHeight="1" x14ac:dyDescent="0.25">
      <c r="A92" s="283" t="s">
        <v>126</v>
      </c>
      <c r="B92" s="283">
        <v>1</v>
      </c>
      <c r="C92" s="321" t="s">
        <v>123</v>
      </c>
      <c r="D92" s="322"/>
      <c r="E92" s="323" t="s">
        <v>124</v>
      </c>
      <c r="F92" s="324"/>
      <c r="G92" s="324"/>
      <c r="H92" s="325"/>
    </row>
    <row r="93" spans="1:8" ht="18.75" customHeight="1" x14ac:dyDescent="0.25">
      <c r="A93" s="283" t="s">
        <v>120</v>
      </c>
      <c r="B93" s="283">
        <v>1</v>
      </c>
      <c r="C93" s="321" t="s">
        <v>123</v>
      </c>
      <c r="D93" s="322"/>
      <c r="E93" s="323" t="s">
        <v>124</v>
      </c>
      <c r="F93" s="324"/>
      <c r="G93" s="324"/>
      <c r="H93" s="325"/>
    </row>
    <row r="94" spans="1:8" ht="18.75" customHeight="1" x14ac:dyDescent="0.25">
      <c r="A94" s="283" t="s">
        <v>127</v>
      </c>
      <c r="B94" s="283">
        <v>1</v>
      </c>
      <c r="C94" s="321" t="s">
        <v>123</v>
      </c>
      <c r="D94" s="322"/>
      <c r="E94" s="323" t="s">
        <v>124</v>
      </c>
      <c r="F94" s="324"/>
      <c r="G94" s="324"/>
      <c r="H94" s="325"/>
    </row>
    <row r="95" spans="1:8" ht="33" customHeight="1" x14ac:dyDescent="0.25">
      <c r="A95" s="283" t="s">
        <v>128</v>
      </c>
      <c r="B95" s="283">
        <v>1</v>
      </c>
      <c r="C95" s="321" t="s">
        <v>123</v>
      </c>
      <c r="D95" s="322"/>
      <c r="E95" s="323" t="s">
        <v>129</v>
      </c>
      <c r="F95" s="324"/>
      <c r="G95" s="324"/>
      <c r="H95" s="325"/>
    </row>
    <row r="96" spans="1:8" ht="29.25" customHeight="1" x14ac:dyDescent="0.25">
      <c r="A96" s="283" t="s">
        <v>130</v>
      </c>
      <c r="B96" s="283">
        <v>1</v>
      </c>
      <c r="C96" s="321" t="s">
        <v>123</v>
      </c>
      <c r="D96" s="322"/>
      <c r="E96" s="323" t="s">
        <v>129</v>
      </c>
      <c r="F96" s="324"/>
      <c r="G96" s="324"/>
      <c r="H96" s="325"/>
    </row>
    <row r="97" spans="1:12" ht="29.25" customHeight="1" x14ac:dyDescent="0.25">
      <c r="A97" s="283" t="s">
        <v>121</v>
      </c>
      <c r="B97" s="283">
        <v>1</v>
      </c>
      <c r="C97" s="321" t="s">
        <v>123</v>
      </c>
      <c r="D97" s="322"/>
      <c r="E97" s="323" t="s">
        <v>129</v>
      </c>
      <c r="F97" s="324"/>
      <c r="G97" s="324"/>
      <c r="H97" s="325"/>
    </row>
    <row r="98" spans="1:12" s="41" customFormat="1" ht="36.75" customHeight="1" x14ac:dyDescent="0.25">
      <c r="A98" s="283" t="s">
        <v>505</v>
      </c>
      <c r="B98" s="283">
        <v>15</v>
      </c>
      <c r="C98" s="321" t="s">
        <v>503</v>
      </c>
      <c r="D98" s="322"/>
      <c r="E98" s="329" t="s">
        <v>504</v>
      </c>
      <c r="F98" s="330"/>
      <c r="G98" s="330"/>
      <c r="H98" s="331"/>
    </row>
    <row r="99" spans="1:12" ht="16.5" customHeight="1" x14ac:dyDescent="0.25">
      <c r="A99" s="283"/>
      <c r="B99" s="283"/>
      <c r="C99" s="321"/>
      <c r="D99" s="322"/>
      <c r="E99" s="323"/>
      <c r="F99" s="332"/>
      <c r="G99" s="332"/>
      <c r="H99" s="333"/>
    </row>
    <row r="100" spans="1:12" ht="15.75" x14ac:dyDescent="0.25">
      <c r="A100" s="283"/>
      <c r="B100" s="283"/>
      <c r="C100" s="321"/>
      <c r="D100" s="322"/>
      <c r="E100" s="323"/>
      <c r="F100" s="332"/>
      <c r="G100" s="332"/>
      <c r="H100" s="333"/>
    </row>
    <row r="101" spans="1:12" ht="16.5" customHeight="1" thickBot="1" x14ac:dyDescent="0.3">
      <c r="A101" s="283"/>
      <c r="B101" s="283"/>
      <c r="C101" s="321"/>
      <c r="D101" s="322"/>
      <c r="E101" s="323"/>
      <c r="F101" s="332"/>
      <c r="G101" s="332"/>
      <c r="H101" s="333"/>
    </row>
    <row r="102" spans="1:12" ht="19.5" customHeight="1" thickBot="1" x14ac:dyDescent="0.3">
      <c r="A102" s="52" t="s">
        <v>95</v>
      </c>
      <c r="B102" s="158">
        <f>SUM(B77:B101)</f>
        <v>56</v>
      </c>
      <c r="C102" s="157"/>
      <c r="D102" s="157"/>
      <c r="E102" s="157"/>
      <c r="F102" s="157"/>
      <c r="G102" s="157"/>
      <c r="H102" s="157"/>
      <c r="I102" s="157"/>
      <c r="J102" s="157"/>
      <c r="K102" s="157"/>
    </row>
    <row r="103" spans="1:12" ht="19.5" customHeight="1" thickBot="1" x14ac:dyDescent="0.3">
      <c r="A103" s="41"/>
      <c r="B103" s="41"/>
      <c r="C103" s="39"/>
      <c r="D103" s="39"/>
      <c r="E103" s="39"/>
      <c r="F103" s="39"/>
      <c r="G103" s="39"/>
      <c r="H103" s="39"/>
      <c r="I103" s="39"/>
      <c r="J103" s="41"/>
    </row>
    <row r="104" spans="1:12" ht="38.25" thickBot="1" x14ac:dyDescent="0.35">
      <c r="A104" s="384" t="s">
        <v>131</v>
      </c>
      <c r="B104" s="385"/>
      <c r="C104" s="43" t="s">
        <v>132</v>
      </c>
      <c r="D104" s="43" t="s">
        <v>133</v>
      </c>
      <c r="E104" s="44" t="s">
        <v>134</v>
      </c>
      <c r="F104" s="407" t="s">
        <v>135</v>
      </c>
      <c r="G104" s="408"/>
      <c r="H104" s="409"/>
    </row>
    <row r="105" spans="1:12" ht="15.75" x14ac:dyDescent="0.25">
      <c r="A105" s="410" t="s">
        <v>136</v>
      </c>
      <c r="B105" s="411"/>
      <c r="C105" s="53">
        <v>3965</v>
      </c>
      <c r="D105" s="53">
        <v>2402</v>
      </c>
      <c r="E105" s="54">
        <v>2</v>
      </c>
      <c r="F105" s="412" t="s">
        <v>137</v>
      </c>
      <c r="G105" s="413"/>
      <c r="H105" s="414"/>
    </row>
    <row r="106" spans="1:12" ht="16.5" thickBot="1" x14ac:dyDescent="0.3">
      <c r="A106" s="410" t="s">
        <v>138</v>
      </c>
      <c r="B106" s="411"/>
      <c r="C106" s="53">
        <v>750</v>
      </c>
      <c r="D106" s="53">
        <v>342</v>
      </c>
      <c r="E106" s="54"/>
      <c r="F106" s="334" t="s">
        <v>139</v>
      </c>
      <c r="G106" s="335"/>
      <c r="H106" s="336"/>
    </row>
    <row r="107" spans="1:12" ht="16.5" thickBot="1" x14ac:dyDescent="0.3">
      <c r="A107" s="392" t="s">
        <v>140</v>
      </c>
      <c r="B107" s="393"/>
      <c r="C107" s="189">
        <f>SUM(C105:C106)</f>
        <v>4715</v>
      </c>
      <c r="D107" s="189">
        <f t="shared" ref="D107:E107" si="1">SUM(D105:D106)</f>
        <v>2744</v>
      </c>
      <c r="E107" s="244">
        <f t="shared" si="1"/>
        <v>2</v>
      </c>
      <c r="F107" s="334"/>
      <c r="G107" s="335"/>
      <c r="H107" s="336"/>
    </row>
    <row r="108" spans="1:12" ht="16.5" thickBot="1" x14ac:dyDescent="0.3">
      <c r="A108" s="31"/>
      <c r="B108" s="1"/>
    </row>
    <row r="109" spans="1:12" ht="16.5" thickBot="1" x14ac:dyDescent="0.3">
      <c r="A109" s="397" t="s">
        <v>141</v>
      </c>
      <c r="B109" s="404"/>
      <c r="C109" s="425" t="s">
        <v>101</v>
      </c>
      <c r="D109" s="421"/>
      <c r="E109" s="421"/>
      <c r="F109" s="421"/>
      <c r="G109" s="421"/>
      <c r="H109" s="421"/>
      <c r="I109" s="421"/>
      <c r="J109" s="422"/>
      <c r="K109" s="423" t="s">
        <v>34</v>
      </c>
      <c r="L109" s="424"/>
    </row>
    <row r="110" spans="1:12" ht="15.75" x14ac:dyDescent="0.25">
      <c r="A110" s="394" t="s">
        <v>102</v>
      </c>
      <c r="B110" s="395"/>
      <c r="C110" s="4" t="s">
        <v>142</v>
      </c>
      <c r="D110" s="4" t="s">
        <v>143</v>
      </c>
      <c r="E110" s="4" t="s">
        <v>144</v>
      </c>
      <c r="F110" s="4" t="s">
        <v>145</v>
      </c>
      <c r="G110" s="4" t="s">
        <v>146</v>
      </c>
      <c r="H110" s="4" t="s">
        <v>147</v>
      </c>
      <c r="I110" s="172" t="s">
        <v>148</v>
      </c>
      <c r="J110" s="4" t="s">
        <v>149</v>
      </c>
      <c r="K110" s="415"/>
      <c r="L110" s="416"/>
    </row>
    <row r="111" spans="1:12" ht="15.75" x14ac:dyDescent="0.25">
      <c r="A111" s="417" t="s">
        <v>150</v>
      </c>
      <c r="B111" s="418"/>
      <c r="C111" s="258">
        <v>70</v>
      </c>
      <c r="D111" s="258"/>
      <c r="E111" s="258"/>
      <c r="F111" s="258"/>
      <c r="G111" s="258"/>
      <c r="H111" s="3">
        <v>4</v>
      </c>
      <c r="I111" s="258"/>
      <c r="J111" s="258"/>
      <c r="K111" s="329" t="s">
        <v>151</v>
      </c>
      <c r="L111" s="396"/>
    </row>
    <row r="112" spans="1:12" ht="15.75" x14ac:dyDescent="0.25">
      <c r="A112" s="405" t="s">
        <v>121</v>
      </c>
      <c r="B112" s="406"/>
      <c r="C112" s="3"/>
      <c r="D112" s="3"/>
      <c r="E112" s="3"/>
      <c r="F112" s="3"/>
      <c r="G112" s="3"/>
      <c r="H112" s="3"/>
      <c r="I112" s="3">
        <v>1</v>
      </c>
      <c r="J112" s="3" t="s">
        <v>152</v>
      </c>
      <c r="K112" s="419" t="s">
        <v>153</v>
      </c>
      <c r="L112" s="419"/>
    </row>
    <row r="113" spans="1:12" ht="15.75" x14ac:dyDescent="0.25">
      <c r="A113" s="405" t="s">
        <v>154</v>
      </c>
      <c r="B113" s="406"/>
      <c r="C113" s="3"/>
      <c r="D113" s="3"/>
      <c r="E113" s="3"/>
      <c r="F113" s="3"/>
      <c r="G113" s="3"/>
      <c r="H113" s="3"/>
      <c r="I113" s="3">
        <v>1</v>
      </c>
      <c r="J113" s="3"/>
      <c r="K113" s="419" t="s">
        <v>153</v>
      </c>
      <c r="L113" s="419"/>
    </row>
    <row r="114" spans="1:12" ht="15.75" x14ac:dyDescent="0.25">
      <c r="A114" s="400" t="s">
        <v>155</v>
      </c>
      <c r="B114" s="401"/>
      <c r="C114" s="258"/>
      <c r="E114" s="258"/>
      <c r="F114" s="258"/>
      <c r="G114" s="258"/>
      <c r="H114" s="258">
        <v>6</v>
      </c>
      <c r="I114" s="258"/>
      <c r="J114" s="258"/>
      <c r="K114" s="312" t="s">
        <v>156</v>
      </c>
      <c r="L114" s="312"/>
    </row>
    <row r="115" spans="1:12" ht="15.75" x14ac:dyDescent="0.25">
      <c r="A115" s="319" t="s">
        <v>110</v>
      </c>
      <c r="B115" s="320"/>
      <c r="C115" s="258"/>
      <c r="D115" s="258"/>
      <c r="E115" s="258"/>
      <c r="F115" s="258"/>
      <c r="G115" s="258"/>
      <c r="H115" s="258">
        <v>22</v>
      </c>
      <c r="I115" s="258"/>
      <c r="J115" s="258"/>
      <c r="K115" s="312" t="s">
        <v>157</v>
      </c>
      <c r="L115" s="312"/>
    </row>
    <row r="116" spans="1:12" ht="15.75" x14ac:dyDescent="0.25">
      <c r="A116" s="429" t="s">
        <v>158</v>
      </c>
      <c r="B116" s="430"/>
      <c r="C116" s="47"/>
      <c r="D116" s="47"/>
      <c r="E116" s="47"/>
      <c r="F116" s="47"/>
      <c r="G116" s="47"/>
      <c r="H116" s="47">
        <v>5</v>
      </c>
      <c r="I116" s="47"/>
      <c r="J116" s="48"/>
      <c r="K116" s="312" t="s">
        <v>159</v>
      </c>
      <c r="L116" s="312"/>
    </row>
    <row r="117" spans="1:12" ht="15.75" x14ac:dyDescent="0.25">
      <c r="A117" s="319" t="s">
        <v>111</v>
      </c>
      <c r="B117" s="320"/>
      <c r="C117" s="258">
        <v>100</v>
      </c>
      <c r="D117" s="258"/>
      <c r="E117" s="258"/>
      <c r="F117" s="258"/>
      <c r="G117" s="258"/>
      <c r="H117" s="258">
        <v>6</v>
      </c>
      <c r="I117" s="258"/>
      <c r="J117" s="258" t="s">
        <v>160</v>
      </c>
      <c r="K117" s="329"/>
      <c r="L117" s="396"/>
    </row>
    <row r="118" spans="1:12" ht="15.75" customHeight="1" x14ac:dyDescent="0.25">
      <c r="A118" s="319" t="s">
        <v>161</v>
      </c>
      <c r="B118" s="320"/>
      <c r="C118" s="258"/>
      <c r="D118" s="258"/>
      <c r="E118" s="258">
        <v>5</v>
      </c>
      <c r="F118" s="258">
        <v>2</v>
      </c>
      <c r="G118" s="258"/>
      <c r="H118" s="258">
        <v>1</v>
      </c>
      <c r="I118" s="258"/>
      <c r="J118" s="258"/>
      <c r="K118" s="312" t="s">
        <v>162</v>
      </c>
      <c r="L118" s="312"/>
    </row>
    <row r="119" spans="1:12" ht="15.75" x14ac:dyDescent="0.25">
      <c r="A119" s="319" t="s">
        <v>163</v>
      </c>
      <c r="B119" s="320"/>
      <c r="C119" s="258"/>
      <c r="D119" s="258"/>
      <c r="E119" s="258">
        <v>2</v>
      </c>
      <c r="F119" s="258">
        <v>2</v>
      </c>
      <c r="G119" s="258"/>
      <c r="H119" s="258"/>
      <c r="I119" s="258"/>
      <c r="J119" s="258"/>
      <c r="K119" s="312" t="s">
        <v>162</v>
      </c>
      <c r="L119" s="312"/>
    </row>
    <row r="120" spans="1:12" ht="15.75" x14ac:dyDescent="0.25">
      <c r="A120" s="319" t="s">
        <v>164</v>
      </c>
      <c r="B120" s="320"/>
      <c r="C120" s="159"/>
      <c r="D120" s="159"/>
      <c r="E120" s="159"/>
      <c r="F120" s="159"/>
      <c r="G120" s="160"/>
      <c r="H120" s="258"/>
      <c r="I120" s="288"/>
      <c r="J120" s="258" t="s">
        <v>165</v>
      </c>
      <c r="K120" s="312" t="s">
        <v>166</v>
      </c>
      <c r="L120" s="312"/>
    </row>
    <row r="121" spans="1:12" ht="15.75" x14ac:dyDescent="0.25">
      <c r="A121" s="400" t="s">
        <v>167</v>
      </c>
      <c r="B121" s="401"/>
      <c r="C121" s="258"/>
      <c r="D121" s="258"/>
      <c r="E121" s="258"/>
      <c r="F121" s="258"/>
      <c r="G121" s="258"/>
      <c r="H121" s="258"/>
      <c r="I121" s="258">
        <v>1</v>
      </c>
      <c r="J121" s="258"/>
      <c r="K121" s="312" t="s">
        <v>168</v>
      </c>
      <c r="L121" s="312"/>
    </row>
    <row r="122" spans="1:12" ht="31.5" x14ac:dyDescent="0.25">
      <c r="A122" s="319" t="s">
        <v>65</v>
      </c>
      <c r="B122" s="320"/>
      <c r="C122" s="258">
        <v>150</v>
      </c>
      <c r="D122" s="258">
        <v>2</v>
      </c>
      <c r="E122" s="258"/>
      <c r="F122" s="258"/>
      <c r="G122" s="258"/>
      <c r="H122" s="258"/>
      <c r="I122" s="258"/>
      <c r="J122" s="260" t="s">
        <v>169</v>
      </c>
      <c r="K122" s="312"/>
      <c r="L122" s="312"/>
    </row>
    <row r="123" spans="1:12" ht="15.75" x14ac:dyDescent="0.25">
      <c r="A123" s="319" t="s">
        <v>170</v>
      </c>
      <c r="B123" s="320"/>
      <c r="C123" s="258"/>
      <c r="D123" s="258">
        <v>4</v>
      </c>
      <c r="E123" s="258"/>
      <c r="F123" s="258"/>
      <c r="G123" s="258"/>
      <c r="I123" s="258"/>
      <c r="J123" s="258"/>
      <c r="K123" s="312" t="s">
        <v>171</v>
      </c>
      <c r="L123" s="312"/>
    </row>
    <row r="124" spans="1:12" ht="15.75" x14ac:dyDescent="0.25">
      <c r="A124" s="319" t="s">
        <v>112</v>
      </c>
      <c r="B124" s="320"/>
      <c r="C124" s="258"/>
      <c r="D124" s="258">
        <v>1</v>
      </c>
      <c r="E124" s="258"/>
      <c r="F124" s="258"/>
      <c r="G124" s="258"/>
      <c r="H124" s="258"/>
      <c r="I124" s="258"/>
      <c r="J124" s="258" t="s">
        <v>172</v>
      </c>
      <c r="K124" s="312" t="s">
        <v>173</v>
      </c>
      <c r="L124" s="312"/>
    </row>
    <row r="125" spans="1:12" ht="15.75" x14ac:dyDescent="0.25">
      <c r="A125" s="319" t="s">
        <v>120</v>
      </c>
      <c r="B125" s="320"/>
      <c r="C125" s="258">
        <v>5</v>
      </c>
      <c r="D125" s="258"/>
      <c r="E125" s="258"/>
      <c r="F125" s="258"/>
      <c r="G125" s="258"/>
      <c r="H125" s="258"/>
      <c r="I125" s="258"/>
      <c r="K125" s="312"/>
      <c r="L125" s="312"/>
    </row>
    <row r="126" spans="1:12" ht="15.75" x14ac:dyDescent="0.25">
      <c r="A126" s="313" t="s">
        <v>174</v>
      </c>
      <c r="B126" s="314"/>
      <c r="C126" s="159"/>
      <c r="D126" s="159"/>
      <c r="E126" s="159"/>
      <c r="F126" s="159"/>
      <c r="G126" s="160"/>
      <c r="H126" s="258"/>
      <c r="I126" s="288">
        <v>1</v>
      </c>
      <c r="J126" s="258"/>
      <c r="K126" s="312" t="s">
        <v>175</v>
      </c>
      <c r="L126" s="312"/>
    </row>
    <row r="127" spans="1:12" ht="15.75" x14ac:dyDescent="0.25">
      <c r="A127" s="315" t="s">
        <v>176</v>
      </c>
      <c r="B127" s="316"/>
      <c r="C127" s="159"/>
      <c r="D127" s="159"/>
      <c r="E127" s="159"/>
      <c r="F127" s="159"/>
      <c r="G127" s="160"/>
      <c r="H127" s="258"/>
      <c r="I127" s="288">
        <v>1</v>
      </c>
      <c r="J127" s="258"/>
      <c r="K127" s="312" t="s">
        <v>175</v>
      </c>
      <c r="L127" s="312"/>
    </row>
    <row r="128" spans="1:12" ht="15.75" x14ac:dyDescent="0.25">
      <c r="A128" s="315" t="s">
        <v>177</v>
      </c>
      <c r="B128" s="316"/>
      <c r="C128" s="159"/>
      <c r="D128" s="159"/>
      <c r="E128" s="159"/>
      <c r="F128" s="159"/>
      <c r="G128" s="160"/>
      <c r="H128" s="258"/>
      <c r="I128" s="288">
        <v>1</v>
      </c>
      <c r="J128" s="258"/>
      <c r="K128" s="312" t="s">
        <v>175</v>
      </c>
      <c r="L128" s="312"/>
    </row>
    <row r="129" spans="1:13" ht="15.75" x14ac:dyDescent="0.25">
      <c r="A129" s="317" t="s">
        <v>178</v>
      </c>
      <c r="B129" s="318"/>
      <c r="C129" s="159"/>
      <c r="D129" s="159"/>
      <c r="E129" s="159"/>
      <c r="F129" s="159"/>
      <c r="G129" s="159"/>
      <c r="H129" s="177"/>
      <c r="I129" s="178">
        <v>1</v>
      </c>
      <c r="J129" s="178"/>
      <c r="K129" s="312" t="s">
        <v>175</v>
      </c>
      <c r="L129" s="312"/>
    </row>
    <row r="130" spans="1:13" ht="15.75" x14ac:dyDescent="0.25">
      <c r="A130" s="317" t="s">
        <v>179</v>
      </c>
      <c r="B130" s="318"/>
      <c r="C130" s="159"/>
      <c r="D130" s="159"/>
      <c r="E130" s="159"/>
      <c r="F130" s="159"/>
      <c r="G130" s="159"/>
      <c r="H130" s="177"/>
      <c r="I130" s="178">
        <v>1</v>
      </c>
      <c r="J130" s="178"/>
      <c r="K130" s="312" t="s">
        <v>175</v>
      </c>
      <c r="L130" s="312"/>
    </row>
    <row r="131" spans="1:13" ht="15.75" x14ac:dyDescent="0.25">
      <c r="A131" s="317" t="s">
        <v>180</v>
      </c>
      <c r="B131" s="318"/>
      <c r="C131" s="159"/>
      <c r="D131" s="159"/>
      <c r="E131" s="159"/>
      <c r="F131" s="159"/>
      <c r="G131" s="159"/>
      <c r="H131" s="177"/>
      <c r="I131" s="178">
        <v>1</v>
      </c>
      <c r="J131" s="178"/>
      <c r="K131" s="312" t="s">
        <v>175</v>
      </c>
      <c r="L131" s="312"/>
      <c r="M131" s="250"/>
    </row>
    <row r="132" spans="1:13" ht="15.75" x14ac:dyDescent="0.25">
      <c r="A132" s="317" t="s">
        <v>181</v>
      </c>
      <c r="B132" s="318"/>
      <c r="C132" s="159"/>
      <c r="D132" s="159"/>
      <c r="E132" s="159"/>
      <c r="F132" s="159"/>
      <c r="G132" s="159"/>
      <c r="H132" s="177"/>
      <c r="I132" s="178">
        <v>1</v>
      </c>
      <c r="J132" s="178"/>
      <c r="K132" s="312" t="s">
        <v>175</v>
      </c>
      <c r="L132" s="312"/>
      <c r="M132" s="250"/>
    </row>
    <row r="133" spans="1:13" ht="15.75" x14ac:dyDescent="0.25">
      <c r="A133" s="317" t="s">
        <v>182</v>
      </c>
      <c r="B133" s="318"/>
      <c r="C133" s="159"/>
      <c r="D133" s="159"/>
      <c r="E133" s="159"/>
      <c r="F133" s="159"/>
      <c r="G133" s="159"/>
      <c r="H133" s="177"/>
      <c r="I133" s="178">
        <v>1</v>
      </c>
      <c r="J133" s="178"/>
      <c r="K133" s="312" t="s">
        <v>175</v>
      </c>
      <c r="L133" s="312"/>
    </row>
    <row r="134" spans="1:13" ht="15.75" x14ac:dyDescent="0.25">
      <c r="A134" s="319" t="s">
        <v>183</v>
      </c>
      <c r="B134" s="320"/>
      <c r="C134" s="159"/>
      <c r="D134" s="159"/>
      <c r="E134" s="159"/>
      <c r="F134" s="159"/>
      <c r="G134" s="160"/>
      <c r="H134" s="258">
        <v>1</v>
      </c>
      <c r="I134" s="288"/>
      <c r="J134" s="258"/>
      <c r="K134" s="312" t="s">
        <v>184</v>
      </c>
      <c r="L134" s="312"/>
    </row>
    <row r="135" spans="1:13" ht="15.75" x14ac:dyDescent="0.25">
      <c r="A135" s="319" t="s">
        <v>185</v>
      </c>
      <c r="B135" s="320"/>
      <c r="C135" s="159"/>
      <c r="D135" s="159"/>
      <c r="E135" s="159"/>
      <c r="F135" s="159"/>
      <c r="G135" s="160"/>
      <c r="H135" s="258">
        <v>8</v>
      </c>
      <c r="I135" s="288"/>
      <c r="J135" s="258"/>
      <c r="K135" s="312" t="s">
        <v>186</v>
      </c>
      <c r="L135" s="312"/>
    </row>
    <row r="136" spans="1:13" ht="15.75" x14ac:dyDescent="0.25">
      <c r="A136" s="319" t="s">
        <v>187</v>
      </c>
      <c r="B136" s="320"/>
      <c r="C136" s="159"/>
      <c r="D136" s="159"/>
      <c r="E136" s="159"/>
      <c r="F136" s="159"/>
      <c r="G136" s="160"/>
      <c r="H136" s="258"/>
      <c r="I136" s="288"/>
      <c r="J136" s="258" t="s">
        <v>188</v>
      </c>
      <c r="K136" s="312" t="s">
        <v>189</v>
      </c>
      <c r="L136" s="312"/>
    </row>
    <row r="137" spans="1:13" ht="15.75" x14ac:dyDescent="0.25">
      <c r="A137" s="319" t="s">
        <v>190</v>
      </c>
      <c r="B137" s="320"/>
      <c r="C137" s="159"/>
      <c r="D137" s="159"/>
      <c r="E137" s="254">
        <v>2</v>
      </c>
      <c r="F137" s="254">
        <v>2</v>
      </c>
      <c r="G137" s="160"/>
      <c r="H137" s="258"/>
      <c r="I137" s="288"/>
      <c r="J137" s="258"/>
      <c r="K137" s="312"/>
      <c r="L137" s="312"/>
    </row>
    <row r="138" spans="1:13" ht="15.75" x14ac:dyDescent="0.25">
      <c r="A138" s="319"/>
      <c r="B138" s="320"/>
      <c r="C138" s="159"/>
      <c r="D138" s="159"/>
      <c r="E138" s="159"/>
      <c r="F138" s="159"/>
      <c r="G138" s="160"/>
      <c r="H138" s="258"/>
      <c r="I138" s="288"/>
      <c r="J138" s="258"/>
      <c r="K138" s="312"/>
      <c r="L138" s="312"/>
    </row>
    <row r="139" spans="1:13" ht="15.75" x14ac:dyDescent="0.25">
      <c r="A139" s="317"/>
      <c r="B139" s="318"/>
      <c r="C139" s="159"/>
      <c r="D139" s="159"/>
      <c r="E139" s="159"/>
      <c r="F139" s="159"/>
      <c r="G139" s="159"/>
      <c r="H139" s="177"/>
      <c r="I139" s="178"/>
      <c r="J139" s="178"/>
      <c r="K139" s="428"/>
      <c r="L139" s="428"/>
    </row>
    <row r="140" spans="1:13" ht="16.5" thickBot="1" x14ac:dyDescent="0.3">
      <c r="A140" s="317"/>
      <c r="B140" s="318"/>
      <c r="C140" s="159"/>
      <c r="D140" s="159"/>
      <c r="E140" s="159"/>
      <c r="F140" s="159"/>
      <c r="G140" s="159"/>
      <c r="H140" s="159"/>
      <c r="I140" s="160"/>
      <c r="J140" s="160"/>
      <c r="K140" s="428"/>
      <c r="L140" s="428"/>
    </row>
    <row r="141" spans="1:13" ht="16.5" thickBot="1" x14ac:dyDescent="0.3">
      <c r="A141" s="402" t="s">
        <v>32</v>
      </c>
      <c r="B141" s="403"/>
      <c r="C141" s="176">
        <f t="shared" ref="C141:I141" si="2">SUM(C111:C140)</f>
        <v>325</v>
      </c>
      <c r="D141" s="176">
        <f t="shared" si="2"/>
        <v>7</v>
      </c>
      <c r="E141" s="176">
        <f t="shared" si="2"/>
        <v>9</v>
      </c>
      <c r="F141" s="176">
        <f t="shared" si="2"/>
        <v>6</v>
      </c>
      <c r="G141" s="176">
        <f t="shared" si="2"/>
        <v>0</v>
      </c>
      <c r="H141" s="176">
        <f t="shared" si="2"/>
        <v>53</v>
      </c>
      <c r="I141" s="176">
        <f t="shared" si="2"/>
        <v>11</v>
      </c>
      <c r="J141" s="176">
        <f>COUNTIF(J111:J140,"&lt;&gt;")</f>
        <v>6</v>
      </c>
      <c r="K141" s="426"/>
      <c r="L141" s="427"/>
    </row>
    <row r="142" spans="1:13" ht="35.25" customHeight="1" thickBot="1" x14ac:dyDescent="0.25"/>
    <row r="143" spans="1:13" ht="19.5" thickBot="1" x14ac:dyDescent="0.35">
      <c r="A143" s="49" t="s">
        <v>191</v>
      </c>
      <c r="B143" s="50"/>
      <c r="C143" s="175"/>
      <c r="D143" s="174"/>
      <c r="E143" s="174"/>
      <c r="F143" s="174"/>
    </row>
    <row r="144" spans="1:13" ht="15.75" x14ac:dyDescent="0.25">
      <c r="A144" s="399"/>
      <c r="B144" s="399"/>
      <c r="C144" s="141" t="s">
        <v>103</v>
      </c>
    </row>
    <row r="145" spans="1:13" ht="15.75" x14ac:dyDescent="0.25">
      <c r="A145" s="319" t="s">
        <v>192</v>
      </c>
      <c r="B145" s="313"/>
      <c r="C145" s="289">
        <v>30</v>
      </c>
    </row>
    <row r="146" spans="1:13" ht="13.5" thickBot="1" x14ac:dyDescent="0.25"/>
    <row r="147" spans="1:13" ht="16.5" thickBot="1" x14ac:dyDescent="0.3">
      <c r="A147" s="397" t="s">
        <v>193</v>
      </c>
      <c r="B147" s="398"/>
      <c r="C147" s="420" t="s">
        <v>101</v>
      </c>
      <c r="D147" s="421"/>
      <c r="E147" s="421"/>
      <c r="F147" s="421"/>
      <c r="G147" s="421"/>
      <c r="H147" s="421"/>
      <c r="I147" s="421"/>
      <c r="J147" s="421"/>
      <c r="K147" s="421"/>
      <c r="L147" s="422"/>
      <c r="M147" s="55" t="s">
        <v>194</v>
      </c>
    </row>
    <row r="148" spans="1:13" ht="31.5" x14ac:dyDescent="0.25">
      <c r="A148" s="394" t="s">
        <v>102</v>
      </c>
      <c r="B148" s="395"/>
      <c r="C148" s="4" t="s">
        <v>142</v>
      </c>
      <c r="D148" s="4" t="s">
        <v>143</v>
      </c>
      <c r="E148" s="4" t="s">
        <v>144</v>
      </c>
      <c r="F148" s="4" t="s">
        <v>145</v>
      </c>
      <c r="G148" s="4" t="s">
        <v>195</v>
      </c>
      <c r="H148" s="4" t="s">
        <v>147</v>
      </c>
      <c r="I148" s="173" t="s">
        <v>148</v>
      </c>
      <c r="J148" s="40" t="s">
        <v>196</v>
      </c>
      <c r="K148" s="40" t="s">
        <v>149</v>
      </c>
      <c r="L148" s="40" t="s">
        <v>197</v>
      </c>
      <c r="M148" s="56"/>
    </row>
    <row r="149" spans="1:13" ht="15.75" x14ac:dyDescent="0.25">
      <c r="A149" s="329" t="s">
        <v>198</v>
      </c>
      <c r="B149" s="396"/>
      <c r="C149" s="258"/>
      <c r="D149" s="258"/>
      <c r="E149" s="258"/>
      <c r="F149" s="258"/>
      <c r="G149" s="258"/>
      <c r="H149" s="258">
        <v>39</v>
      </c>
      <c r="I149" s="258"/>
      <c r="J149" s="256"/>
      <c r="K149" s="256"/>
      <c r="L149" s="257"/>
      <c r="M149" s="257"/>
    </row>
    <row r="150" spans="1:13" ht="15.75" x14ac:dyDescent="0.25">
      <c r="A150" s="329" t="s">
        <v>199</v>
      </c>
      <c r="B150" s="396"/>
      <c r="C150" s="258"/>
      <c r="D150" s="258"/>
      <c r="E150" s="258"/>
      <c r="F150" s="258"/>
      <c r="G150" s="258"/>
      <c r="H150" s="258"/>
      <c r="I150" s="258"/>
      <c r="J150" s="256">
        <v>83</v>
      </c>
      <c r="K150" s="256"/>
      <c r="L150" s="257"/>
      <c r="M150" s="257"/>
    </row>
    <row r="151" spans="1:13" ht="15.75" x14ac:dyDescent="0.25">
      <c r="A151" s="319" t="s">
        <v>200</v>
      </c>
      <c r="B151" s="320"/>
      <c r="C151" s="258"/>
      <c r="D151" s="258"/>
      <c r="E151" s="258">
        <v>3</v>
      </c>
      <c r="F151" s="258"/>
      <c r="G151" s="258"/>
      <c r="H151" s="258"/>
      <c r="I151" s="258"/>
      <c r="J151" s="256">
        <v>180</v>
      </c>
      <c r="K151" s="256"/>
      <c r="L151" s="257"/>
      <c r="M151" s="257"/>
    </row>
    <row r="152" spans="1:13" ht="15.75" x14ac:dyDescent="0.25">
      <c r="A152" s="319" t="s">
        <v>201</v>
      </c>
      <c r="B152" s="320"/>
      <c r="C152" s="258"/>
      <c r="D152" s="258"/>
      <c r="E152" s="258">
        <v>2</v>
      </c>
      <c r="F152" s="258">
        <v>2</v>
      </c>
      <c r="G152" s="258"/>
      <c r="H152" s="258"/>
      <c r="I152" s="258"/>
      <c r="J152" s="256"/>
      <c r="K152" s="256"/>
      <c r="L152" s="257" t="s">
        <v>202</v>
      </c>
      <c r="M152" s="256"/>
    </row>
    <row r="153" spans="1:13" ht="16.5" thickBot="1" x14ac:dyDescent="0.3">
      <c r="A153" s="319"/>
      <c r="B153" s="320"/>
      <c r="C153" s="258"/>
      <c r="D153" s="258"/>
      <c r="E153" s="258"/>
      <c r="F153" s="258"/>
      <c r="G153" s="258"/>
      <c r="H153" s="258"/>
      <c r="I153" s="258"/>
      <c r="J153" s="256"/>
      <c r="K153" s="257"/>
      <c r="L153" s="256"/>
      <c r="M153" s="256"/>
    </row>
    <row r="154" spans="1:13" ht="16.5" thickBot="1" x14ac:dyDescent="0.3">
      <c r="A154" s="390" t="s">
        <v>203</v>
      </c>
      <c r="B154" s="391"/>
      <c r="C154" s="14">
        <f t="shared" ref="C154:J154" si="3">SUM(C149:C153)</f>
        <v>0</v>
      </c>
      <c r="D154" s="14">
        <f t="shared" si="3"/>
        <v>0</v>
      </c>
      <c r="E154" s="14">
        <f t="shared" si="3"/>
        <v>5</v>
      </c>
      <c r="F154" s="14">
        <f t="shared" si="3"/>
        <v>2</v>
      </c>
      <c r="G154" s="14">
        <f t="shared" si="3"/>
        <v>0</v>
      </c>
      <c r="H154" s="14">
        <f t="shared" si="3"/>
        <v>39</v>
      </c>
      <c r="I154" s="14">
        <f t="shared" si="3"/>
        <v>0</v>
      </c>
      <c r="J154" s="14">
        <f t="shared" si="3"/>
        <v>263</v>
      </c>
      <c r="K154" s="14">
        <f>COUNTIF(K149:K153,"&lt;&gt;")</f>
        <v>0</v>
      </c>
      <c r="L154" s="14"/>
    </row>
    <row r="155" spans="1:13" ht="15.75" x14ac:dyDescent="0.25">
      <c r="A155" s="285" t="s">
        <v>204</v>
      </c>
    </row>
  </sheetData>
  <mergeCells count="207">
    <mergeCell ref="C147:L147"/>
    <mergeCell ref="K109:L109"/>
    <mergeCell ref="C109:J109"/>
    <mergeCell ref="A138:B138"/>
    <mergeCell ref="K138:L138"/>
    <mergeCell ref="K120:L120"/>
    <mergeCell ref="A120:B120"/>
    <mergeCell ref="C100:D100"/>
    <mergeCell ref="E100:H100"/>
    <mergeCell ref="K141:L141"/>
    <mergeCell ref="K140:L140"/>
    <mergeCell ref="K117:L117"/>
    <mergeCell ref="A116:B116"/>
    <mergeCell ref="A113:B113"/>
    <mergeCell ref="A136:B136"/>
    <mergeCell ref="A135:B135"/>
    <mergeCell ref="A137:B137"/>
    <mergeCell ref="K135:L135"/>
    <mergeCell ref="K136:L136"/>
    <mergeCell ref="K137:L137"/>
    <mergeCell ref="A139:B139"/>
    <mergeCell ref="K139:L139"/>
    <mergeCell ref="K113:L113"/>
    <mergeCell ref="A119:B119"/>
    <mergeCell ref="A104:B104"/>
    <mergeCell ref="F104:H104"/>
    <mergeCell ref="K115:L115"/>
    <mergeCell ref="A115:B115"/>
    <mergeCell ref="A105:B105"/>
    <mergeCell ref="F105:H105"/>
    <mergeCell ref="A106:B106"/>
    <mergeCell ref="A110:B110"/>
    <mergeCell ref="K110:L110"/>
    <mergeCell ref="A111:B111"/>
    <mergeCell ref="K111:L111"/>
    <mergeCell ref="F107:H107"/>
    <mergeCell ref="K114:L114"/>
    <mergeCell ref="K112:L112"/>
    <mergeCell ref="A154:B154"/>
    <mergeCell ref="A107:B107"/>
    <mergeCell ref="A148:B148"/>
    <mergeCell ref="A149:B149"/>
    <mergeCell ref="A150:B150"/>
    <mergeCell ref="A153:B153"/>
    <mergeCell ref="A147:B147"/>
    <mergeCell ref="A144:B144"/>
    <mergeCell ref="A145:B145"/>
    <mergeCell ref="A114:B114"/>
    <mergeCell ref="A140:B140"/>
    <mergeCell ref="A141:B141"/>
    <mergeCell ref="A109:B109"/>
    <mergeCell ref="A117:B117"/>
    <mergeCell ref="A112:B112"/>
    <mergeCell ref="A118:B118"/>
    <mergeCell ref="A151:B151"/>
    <mergeCell ref="A152:B152"/>
    <mergeCell ref="A121:B121"/>
    <mergeCell ref="A134:B134"/>
    <mergeCell ref="C98:D98"/>
    <mergeCell ref="C99:D99"/>
    <mergeCell ref="C101:D101"/>
    <mergeCell ref="A70:F70"/>
    <mergeCell ref="A75:B75"/>
    <mergeCell ref="E75:H75"/>
    <mergeCell ref="C75:D75"/>
    <mergeCell ref="C76:D76"/>
    <mergeCell ref="C77:D77"/>
    <mergeCell ref="C78:D78"/>
    <mergeCell ref="C79:D79"/>
    <mergeCell ref="C94:D94"/>
    <mergeCell ref="C95:D95"/>
    <mergeCell ref="E78:H78"/>
    <mergeCell ref="E79:H79"/>
    <mergeCell ref="E94:H94"/>
    <mergeCell ref="E95:H95"/>
    <mergeCell ref="C89:D89"/>
    <mergeCell ref="C90:D90"/>
    <mergeCell ref="C91:D91"/>
    <mergeCell ref="C92:D92"/>
    <mergeCell ref="C93:D93"/>
    <mergeCell ref="C81:D81"/>
    <mergeCell ref="E81:H81"/>
    <mergeCell ref="C80:D80"/>
    <mergeCell ref="E96:H96"/>
    <mergeCell ref="F68:I68"/>
    <mergeCell ref="F4:I4"/>
    <mergeCell ref="A1:C1"/>
    <mergeCell ref="D1:H1"/>
    <mergeCell ref="A3:B3"/>
    <mergeCell ref="C3:D3"/>
    <mergeCell ref="F5:I5"/>
    <mergeCell ref="F8:I8"/>
    <mergeCell ref="F7:I7"/>
    <mergeCell ref="F9:I9"/>
    <mergeCell ref="F21:I21"/>
    <mergeCell ref="A22:I22"/>
    <mergeCell ref="F20:I20"/>
    <mergeCell ref="F23:I23"/>
    <mergeCell ref="F25:I25"/>
    <mergeCell ref="F26:I26"/>
    <mergeCell ref="F29:I29"/>
    <mergeCell ref="F24:I24"/>
    <mergeCell ref="F67:I67"/>
    <mergeCell ref="C96:D96"/>
    <mergeCell ref="E76:H76"/>
    <mergeCell ref="F64:I64"/>
    <mergeCell ref="F57:I57"/>
    <mergeCell ref="F33:I33"/>
    <mergeCell ref="F35:I35"/>
    <mergeCell ref="F48:I48"/>
    <mergeCell ref="F52:I52"/>
    <mergeCell ref="F54:I54"/>
    <mergeCell ref="F55:I55"/>
    <mergeCell ref="F62:I62"/>
    <mergeCell ref="A53:B53"/>
    <mergeCell ref="F39:I39"/>
    <mergeCell ref="F40:I40"/>
    <mergeCell ref="F41:I41"/>
    <mergeCell ref="F42:I42"/>
    <mergeCell ref="F43:I43"/>
    <mergeCell ref="F10:I10"/>
    <mergeCell ref="F11:I11"/>
    <mergeCell ref="F12:I12"/>
    <mergeCell ref="F13:I13"/>
    <mergeCell ref="F6:I6"/>
    <mergeCell ref="F15:I15"/>
    <mergeCell ref="F16:I16"/>
    <mergeCell ref="F17:I17"/>
    <mergeCell ref="F56:I56"/>
    <mergeCell ref="F31:I31"/>
    <mergeCell ref="F34:I34"/>
    <mergeCell ref="F14:I14"/>
    <mergeCell ref="F18:I18"/>
    <mergeCell ref="F32:I32"/>
    <mergeCell ref="F30:I30"/>
    <mergeCell ref="F27:I27"/>
    <mergeCell ref="F28:I28"/>
    <mergeCell ref="F44:I44"/>
    <mergeCell ref="F45:I45"/>
    <mergeCell ref="F46:I46"/>
    <mergeCell ref="F47:I47"/>
    <mergeCell ref="F36:I36"/>
    <mergeCell ref="F37:I37"/>
    <mergeCell ref="F38:I38"/>
    <mergeCell ref="K119:L119"/>
    <mergeCell ref="F58:I58"/>
    <mergeCell ref="F59:I59"/>
    <mergeCell ref="F60:I60"/>
    <mergeCell ref="E89:H89"/>
    <mergeCell ref="E90:H90"/>
    <mergeCell ref="E91:H91"/>
    <mergeCell ref="E92:H92"/>
    <mergeCell ref="E93:H93"/>
    <mergeCell ref="E77:H77"/>
    <mergeCell ref="F61:I61"/>
    <mergeCell ref="F63:I63"/>
    <mergeCell ref="E80:H80"/>
    <mergeCell ref="E99:H99"/>
    <mergeCell ref="E101:H101"/>
    <mergeCell ref="F106:H106"/>
    <mergeCell ref="K118:L118"/>
    <mergeCell ref="K116:L116"/>
    <mergeCell ref="E98:H98"/>
    <mergeCell ref="F65:I65"/>
    <mergeCell ref="F66:I66"/>
    <mergeCell ref="C97:D97"/>
    <mergeCell ref="E97:H97"/>
    <mergeCell ref="C82:D82"/>
    <mergeCell ref="E82:H82"/>
    <mergeCell ref="C83:D83"/>
    <mergeCell ref="E83:H83"/>
    <mergeCell ref="C84:D84"/>
    <mergeCell ref="E84:H84"/>
    <mergeCell ref="C85:D85"/>
    <mergeCell ref="E85:H85"/>
    <mergeCell ref="C86:D86"/>
    <mergeCell ref="E86:H86"/>
    <mergeCell ref="C87:D87"/>
    <mergeCell ref="E87:H87"/>
    <mergeCell ref="C88:D88"/>
    <mergeCell ref="E88:H88"/>
    <mergeCell ref="K121:L121"/>
    <mergeCell ref="A122:B122"/>
    <mergeCell ref="K122:L122"/>
    <mergeCell ref="A123:B123"/>
    <mergeCell ref="K123:L123"/>
    <mergeCell ref="A124:B124"/>
    <mergeCell ref="K124:L124"/>
    <mergeCell ref="A125:B125"/>
    <mergeCell ref="K125:L125"/>
    <mergeCell ref="K134:L134"/>
    <mergeCell ref="A126:B126"/>
    <mergeCell ref="K126:L126"/>
    <mergeCell ref="A127:B127"/>
    <mergeCell ref="K127:L127"/>
    <mergeCell ref="A128:B128"/>
    <mergeCell ref="K128:L128"/>
    <mergeCell ref="A129:B129"/>
    <mergeCell ref="K129:L129"/>
    <mergeCell ref="A130:B130"/>
    <mergeCell ref="K130:L130"/>
    <mergeCell ref="A131:B131"/>
    <mergeCell ref="K131:L131"/>
    <mergeCell ref="A132:B132"/>
    <mergeCell ref="K132:L132"/>
    <mergeCell ref="A133:B133"/>
    <mergeCell ref="K133:L133"/>
  </mergeCells>
  <hyperlinks>
    <hyperlink ref="F105" r:id="rId1" xr:uid="{00000000-0004-0000-0000-000000000000}"/>
    <hyperlink ref="F106" r:id="rId2" xr:uid="{00000000-0004-0000-0000-000001000000}"/>
  </hyperlinks>
  <pageMargins left="0.23622047244094491" right="0.23622047244094491" top="0.74803149606299213" bottom="0.74803149606299213" header="0.31496062992125984" footer="0.31496062992125984"/>
  <pageSetup paperSize="8" scale="54" orientation="portrait" r:id="rId3"/>
  <headerFooter alignWithMargins="0"/>
  <colBreaks count="1" manualBreakCount="1">
    <brk id="8" max="78"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115"/>
  <sheetViews>
    <sheetView topLeftCell="A50" zoomScale="70" zoomScaleNormal="70" workbookViewId="0">
      <selection activeCell="A78" sqref="A78:XFD78"/>
    </sheetView>
  </sheetViews>
  <sheetFormatPr defaultRowHeight="12.75" x14ac:dyDescent="0.2"/>
  <cols>
    <col min="1" max="1" width="36.5703125" bestFit="1" customWidth="1"/>
    <col min="2" max="2" width="17.5703125" bestFit="1" customWidth="1"/>
    <col min="3" max="3" width="16.85546875" customWidth="1"/>
    <col min="4" max="4" width="12.42578125" customWidth="1"/>
    <col min="5" max="5" width="22.42578125" customWidth="1"/>
    <col min="6" max="6" width="13" customWidth="1"/>
    <col min="7" max="7" width="10.85546875" customWidth="1"/>
    <col min="8" max="8" width="20.7109375" customWidth="1"/>
    <col min="9" max="9" width="20.140625" customWidth="1"/>
    <col min="10" max="10" width="24.140625" customWidth="1"/>
    <col min="11" max="11" width="21.5703125" customWidth="1"/>
    <col min="12" max="12" width="22.140625" customWidth="1"/>
    <col min="13" max="13" width="35" customWidth="1"/>
  </cols>
  <sheetData>
    <row r="1" spans="1:11" ht="24.75" customHeight="1" thickBot="1" x14ac:dyDescent="0.4">
      <c r="A1" s="363" t="s">
        <v>0</v>
      </c>
      <c r="B1" s="364"/>
      <c r="C1" s="365"/>
      <c r="D1" s="366" t="s">
        <v>205</v>
      </c>
      <c r="E1" s="368"/>
      <c r="F1" s="368"/>
      <c r="G1" s="369"/>
      <c r="H1" s="1"/>
    </row>
    <row r="2" spans="1:11" ht="24.75" customHeight="1" thickBot="1" x14ac:dyDescent="0.3">
      <c r="A2" s="12"/>
      <c r="E2" s="1"/>
      <c r="F2" s="1"/>
      <c r="G2" s="1"/>
      <c r="H2" s="1"/>
    </row>
    <row r="3" spans="1:11" ht="16.5" thickBot="1" x14ac:dyDescent="0.3">
      <c r="A3" s="370"/>
      <c r="B3" s="370"/>
      <c r="C3" s="371" t="s">
        <v>2</v>
      </c>
      <c r="D3" s="372"/>
      <c r="E3" s="1"/>
      <c r="F3" s="1"/>
      <c r="G3" s="1"/>
      <c r="H3" s="1"/>
    </row>
    <row r="4" spans="1:11" ht="55.5" customHeight="1" thickBot="1" x14ac:dyDescent="0.35">
      <c r="A4" s="16" t="s">
        <v>3</v>
      </c>
      <c r="B4" s="17" t="s">
        <v>4</v>
      </c>
      <c r="C4" s="18" t="s">
        <v>5</v>
      </c>
      <c r="D4" s="18" t="s">
        <v>6</v>
      </c>
      <c r="E4" s="156" t="s">
        <v>7</v>
      </c>
      <c r="F4" s="360" t="s">
        <v>8</v>
      </c>
      <c r="G4" s="361"/>
      <c r="H4" s="361"/>
      <c r="I4" s="362"/>
    </row>
    <row r="5" spans="1:11" ht="19.5" thickBot="1" x14ac:dyDescent="0.35">
      <c r="A5" s="151" t="s">
        <v>9</v>
      </c>
      <c r="B5" s="5"/>
      <c r="C5" s="6"/>
      <c r="D5" s="6"/>
      <c r="E5" s="5"/>
      <c r="F5" s="443"/>
      <c r="G5" s="443"/>
      <c r="H5" s="443"/>
      <c r="I5" s="444"/>
    </row>
    <row r="6" spans="1:11" ht="33.75" customHeight="1" x14ac:dyDescent="0.25">
      <c r="A6" s="29" t="s">
        <v>10</v>
      </c>
      <c r="B6" s="287">
        <v>4</v>
      </c>
      <c r="C6" s="287">
        <v>17</v>
      </c>
      <c r="D6" s="287">
        <v>99</v>
      </c>
      <c r="E6" s="154">
        <v>2</v>
      </c>
      <c r="F6" s="337" t="s">
        <v>206</v>
      </c>
      <c r="G6" s="338"/>
      <c r="H6" s="338"/>
      <c r="I6" s="339"/>
    </row>
    <row r="7" spans="1:11" ht="15.75" x14ac:dyDescent="0.25">
      <c r="A7" s="29" t="s">
        <v>334</v>
      </c>
      <c r="B7" s="47">
        <v>6</v>
      </c>
      <c r="C7" s="47">
        <v>34</v>
      </c>
      <c r="D7" s="47">
        <v>166</v>
      </c>
      <c r="E7" s="279">
        <v>6</v>
      </c>
      <c r="F7" s="329" t="s">
        <v>335</v>
      </c>
      <c r="G7" s="330"/>
      <c r="H7" s="330"/>
      <c r="I7" s="331"/>
    </row>
    <row r="8" spans="1:11" ht="33" customHeight="1" x14ac:dyDescent="0.25">
      <c r="A8" s="255" t="s">
        <v>207</v>
      </c>
      <c r="B8" s="287">
        <v>1</v>
      </c>
      <c r="C8" s="287">
        <v>2</v>
      </c>
      <c r="D8" s="287">
        <v>32</v>
      </c>
      <c r="E8" s="155">
        <v>1</v>
      </c>
      <c r="F8" s="329" t="s">
        <v>208</v>
      </c>
      <c r="G8" s="330"/>
      <c r="H8" s="330"/>
      <c r="I8" s="331"/>
    </row>
    <row r="9" spans="1:11" ht="54.75" customHeight="1" x14ac:dyDescent="0.25">
      <c r="A9" s="103" t="s">
        <v>209</v>
      </c>
      <c r="B9" s="47">
        <v>4</v>
      </c>
      <c r="C9" s="47">
        <v>19</v>
      </c>
      <c r="D9" s="47">
        <v>123</v>
      </c>
      <c r="E9" s="279">
        <v>4</v>
      </c>
      <c r="F9" s="329" t="s">
        <v>210</v>
      </c>
      <c r="G9" s="330"/>
      <c r="H9" s="330"/>
      <c r="I9" s="331"/>
      <c r="K9" s="1"/>
    </row>
    <row r="10" spans="1:11" ht="31.5" x14ac:dyDescent="0.25">
      <c r="A10" s="103" t="s">
        <v>211</v>
      </c>
      <c r="B10" s="47">
        <v>57</v>
      </c>
      <c r="C10" s="47"/>
      <c r="D10" s="47">
        <v>744</v>
      </c>
      <c r="E10" s="279">
        <v>2</v>
      </c>
      <c r="F10" s="329" t="s">
        <v>212</v>
      </c>
      <c r="G10" s="330"/>
      <c r="H10" s="330"/>
      <c r="I10" s="331"/>
      <c r="K10" s="1"/>
    </row>
    <row r="11" spans="1:11" ht="15.75" x14ac:dyDescent="0.25">
      <c r="A11" s="103" t="s">
        <v>122</v>
      </c>
      <c r="B11" s="47">
        <v>2</v>
      </c>
      <c r="C11" s="47">
        <v>16</v>
      </c>
      <c r="D11" s="47">
        <v>98</v>
      </c>
      <c r="E11" s="279">
        <v>1</v>
      </c>
      <c r="F11" s="329" t="s">
        <v>213</v>
      </c>
      <c r="G11" s="330"/>
      <c r="H11" s="330"/>
      <c r="I11" s="331"/>
      <c r="K11" s="1"/>
    </row>
    <row r="12" spans="1:11" ht="15.75" x14ac:dyDescent="0.25">
      <c r="A12" s="103" t="s">
        <v>214</v>
      </c>
      <c r="B12" s="47">
        <v>4</v>
      </c>
      <c r="C12" s="47">
        <v>46</v>
      </c>
      <c r="D12" s="47"/>
      <c r="E12" s="279"/>
      <c r="F12" s="329" t="s">
        <v>215</v>
      </c>
      <c r="G12" s="330"/>
      <c r="H12" s="330"/>
      <c r="I12" s="331"/>
      <c r="K12" s="1"/>
    </row>
    <row r="13" spans="1:11" ht="15.75" x14ac:dyDescent="0.25">
      <c r="A13" s="103"/>
      <c r="B13" s="47"/>
      <c r="C13" s="47"/>
      <c r="D13" s="47"/>
      <c r="E13" s="279"/>
      <c r="F13" s="329"/>
      <c r="G13" s="330"/>
      <c r="H13" s="330"/>
      <c r="I13" s="331"/>
      <c r="K13" s="1"/>
    </row>
    <row r="14" spans="1:11" ht="16.5" thickBot="1" x14ac:dyDescent="0.3">
      <c r="A14" s="29"/>
      <c r="B14" s="287"/>
      <c r="C14" s="37"/>
      <c r="D14" s="287"/>
      <c r="E14" s="279"/>
      <c r="F14" s="329"/>
      <c r="G14" s="330"/>
      <c r="H14" s="330"/>
      <c r="I14" s="331"/>
    </row>
    <row r="15" spans="1:11" ht="15.75" customHeight="1" thickBot="1" x14ac:dyDescent="0.3">
      <c r="A15" s="13" t="s">
        <v>32</v>
      </c>
      <c r="B15" s="14">
        <f>SUM(B6:B14)</f>
        <v>78</v>
      </c>
      <c r="C15" s="14">
        <f>SUM(C6:C14)</f>
        <v>134</v>
      </c>
      <c r="D15" s="14">
        <f>SUM(D6:D14)</f>
        <v>1262</v>
      </c>
      <c r="E15" s="14">
        <f>SUM(E6:E14)</f>
        <v>16</v>
      </c>
      <c r="F15" s="152"/>
      <c r="G15" s="152"/>
      <c r="H15" s="152"/>
      <c r="I15" s="153"/>
    </row>
    <row r="16" spans="1:11" ht="21.75" customHeight="1" thickBot="1" x14ac:dyDescent="0.25">
      <c r="A16" s="10"/>
      <c r="B16" s="11"/>
      <c r="C16" s="11"/>
      <c r="D16" s="11"/>
      <c r="E16" s="377"/>
      <c r="F16" s="377"/>
      <c r="G16" s="377"/>
      <c r="H16" s="377"/>
    </row>
    <row r="17" spans="1:11" ht="55.5" customHeight="1" thickBot="1" x14ac:dyDescent="0.35">
      <c r="A17" s="16" t="s">
        <v>3</v>
      </c>
      <c r="B17" s="17" t="s">
        <v>4</v>
      </c>
      <c r="C17" s="18" t="s">
        <v>5</v>
      </c>
      <c r="D17" s="18" t="s">
        <v>6</v>
      </c>
      <c r="E17" s="18" t="s">
        <v>33</v>
      </c>
      <c r="F17" s="350" t="s">
        <v>34</v>
      </c>
      <c r="G17" s="351"/>
      <c r="H17" s="351"/>
      <c r="I17" s="352"/>
    </row>
    <row r="18" spans="1:11" s="19" customFormat="1" ht="26.25" customHeight="1" thickBot="1" x14ac:dyDescent="0.35">
      <c r="A18" s="374" t="s">
        <v>35</v>
      </c>
      <c r="B18" s="375"/>
      <c r="C18" s="375"/>
      <c r="D18" s="375"/>
      <c r="E18" s="375"/>
      <c r="F18" s="375"/>
      <c r="G18" s="375"/>
      <c r="H18" s="375"/>
      <c r="I18" s="376"/>
    </row>
    <row r="19" spans="1:11" ht="20.100000000000001" customHeight="1" x14ac:dyDescent="0.25">
      <c r="A19" s="28" t="s">
        <v>10</v>
      </c>
      <c r="B19" s="3">
        <v>6</v>
      </c>
      <c r="C19" s="3">
        <v>45</v>
      </c>
      <c r="D19" s="3">
        <v>0</v>
      </c>
      <c r="E19" s="3">
        <v>120</v>
      </c>
      <c r="F19" s="337" t="s">
        <v>216</v>
      </c>
      <c r="G19" s="338"/>
      <c r="H19" s="338"/>
      <c r="I19" s="339"/>
      <c r="K19" s="1"/>
    </row>
    <row r="20" spans="1:11" ht="15.75" x14ac:dyDescent="0.25">
      <c r="A20" s="27" t="s">
        <v>36</v>
      </c>
      <c r="B20" s="287">
        <v>55</v>
      </c>
      <c r="C20" s="287">
        <v>330</v>
      </c>
      <c r="D20" s="287">
        <v>12</v>
      </c>
      <c r="E20" s="287">
        <v>923.5</v>
      </c>
      <c r="F20" s="329"/>
      <c r="G20" s="330"/>
      <c r="H20" s="330"/>
      <c r="I20" s="331"/>
    </row>
    <row r="21" spans="1:11" ht="15.75" x14ac:dyDescent="0.25">
      <c r="A21" s="281" t="s">
        <v>217</v>
      </c>
      <c r="B21" s="177">
        <v>3</v>
      </c>
      <c r="C21" s="177">
        <v>34</v>
      </c>
      <c r="D21" s="177">
        <v>0</v>
      </c>
      <c r="E21" s="251">
        <v>102</v>
      </c>
      <c r="F21" s="329"/>
      <c r="G21" s="330"/>
      <c r="H21" s="330"/>
      <c r="I21" s="331"/>
    </row>
    <row r="22" spans="1:11" ht="15.75" x14ac:dyDescent="0.25">
      <c r="A22" s="281" t="s">
        <v>218</v>
      </c>
      <c r="B22" s="159">
        <v>11</v>
      </c>
      <c r="C22" s="159">
        <v>57</v>
      </c>
      <c r="D22" s="159">
        <v>0</v>
      </c>
      <c r="E22" s="3">
        <f>C22*3</f>
        <v>171</v>
      </c>
      <c r="F22" s="329" t="s">
        <v>219</v>
      </c>
      <c r="G22" s="330"/>
      <c r="H22" s="330"/>
      <c r="I22" s="331"/>
    </row>
    <row r="23" spans="1:11" ht="15.75" x14ac:dyDescent="0.25">
      <c r="A23" s="282" t="s">
        <v>63</v>
      </c>
      <c r="B23" s="278">
        <v>1</v>
      </c>
      <c r="C23" s="287">
        <v>16</v>
      </c>
      <c r="D23" s="287">
        <v>12</v>
      </c>
      <c r="E23" s="3">
        <f>C23*3</f>
        <v>48</v>
      </c>
      <c r="F23" s="326" t="s">
        <v>220</v>
      </c>
      <c r="G23" s="327"/>
      <c r="H23" s="327"/>
      <c r="I23" s="328"/>
    </row>
    <row r="24" spans="1:11" ht="15.75" x14ac:dyDescent="0.25">
      <c r="A24" s="27" t="s">
        <v>337</v>
      </c>
      <c r="B24" s="287">
        <v>2</v>
      </c>
      <c r="C24" s="287">
        <v>6</v>
      </c>
      <c r="D24" s="277">
        <v>0</v>
      </c>
      <c r="E24" s="287"/>
      <c r="F24" s="326" t="s">
        <v>221</v>
      </c>
      <c r="G24" s="327"/>
      <c r="H24" s="327"/>
      <c r="I24" s="328"/>
    </row>
    <row r="25" spans="1:11" ht="15.75" x14ac:dyDescent="0.25">
      <c r="A25" s="27" t="s">
        <v>336</v>
      </c>
      <c r="B25" s="287">
        <v>1</v>
      </c>
      <c r="C25" s="287">
        <v>13</v>
      </c>
      <c r="D25">
        <v>0</v>
      </c>
      <c r="E25" s="287">
        <v>26</v>
      </c>
      <c r="F25" s="326" t="s">
        <v>339</v>
      </c>
      <c r="G25" s="327"/>
      <c r="H25" s="327"/>
      <c r="I25" s="328"/>
    </row>
    <row r="26" spans="1:11" ht="16.5" customHeight="1" x14ac:dyDescent="0.25">
      <c r="A26" s="27" t="s">
        <v>222</v>
      </c>
      <c r="B26" s="287">
        <v>1</v>
      </c>
      <c r="C26" s="258">
        <v>7</v>
      </c>
      <c r="D26" s="258">
        <v>0</v>
      </c>
      <c r="E26" s="258">
        <v>28</v>
      </c>
      <c r="F26" s="329" t="s">
        <v>223</v>
      </c>
      <c r="G26" s="330"/>
      <c r="H26" s="330"/>
      <c r="I26" s="331"/>
    </row>
    <row r="27" spans="1:11" ht="31.5" x14ac:dyDescent="0.25">
      <c r="A27" s="103" t="s">
        <v>224</v>
      </c>
      <c r="B27" s="3">
        <v>1</v>
      </c>
      <c r="C27" s="3">
        <v>5</v>
      </c>
      <c r="D27" s="3">
        <v>0</v>
      </c>
      <c r="E27" s="144">
        <v>8.25</v>
      </c>
      <c r="F27" s="326" t="s">
        <v>225</v>
      </c>
      <c r="G27" s="327"/>
      <c r="H27" s="327"/>
      <c r="I27" s="328"/>
    </row>
    <row r="28" spans="1:11" ht="29.25" customHeight="1" x14ac:dyDescent="0.25">
      <c r="A28" s="103" t="s">
        <v>211</v>
      </c>
      <c r="B28" s="287">
        <v>26</v>
      </c>
      <c r="C28" s="287">
        <v>208</v>
      </c>
      <c r="D28" s="287">
        <v>5</v>
      </c>
      <c r="E28" s="279">
        <f>C28*3</f>
        <v>624</v>
      </c>
      <c r="F28" s="326" t="s">
        <v>226</v>
      </c>
      <c r="G28" s="327"/>
      <c r="H28" s="327"/>
      <c r="I28" s="328"/>
    </row>
    <row r="29" spans="1:11" ht="15.75" x14ac:dyDescent="0.25">
      <c r="A29" s="145" t="s">
        <v>227</v>
      </c>
      <c r="B29" s="3">
        <v>18</v>
      </c>
      <c r="C29" s="3">
        <v>105</v>
      </c>
      <c r="D29" s="3">
        <v>14</v>
      </c>
      <c r="E29" s="144">
        <v>129</v>
      </c>
      <c r="F29" s="326"/>
      <c r="G29" s="327"/>
      <c r="H29" s="327"/>
      <c r="I29" s="328"/>
    </row>
    <row r="30" spans="1:11" ht="37.5" customHeight="1" x14ac:dyDescent="0.25">
      <c r="A30" s="281" t="s">
        <v>228</v>
      </c>
      <c r="B30" s="287">
        <v>16</v>
      </c>
      <c r="C30" s="287">
        <v>48</v>
      </c>
      <c r="D30" s="287">
        <v>0</v>
      </c>
      <c r="E30" s="287">
        <v>120</v>
      </c>
      <c r="F30" s="326"/>
      <c r="G30" s="327"/>
      <c r="H30" s="327"/>
      <c r="I30" s="328"/>
    </row>
    <row r="31" spans="1:11" ht="15.75" x14ac:dyDescent="0.25">
      <c r="A31" s="282" t="s">
        <v>122</v>
      </c>
      <c r="B31" s="278">
        <v>22</v>
      </c>
      <c r="C31" s="278">
        <v>17</v>
      </c>
      <c r="D31" s="278">
        <v>0</v>
      </c>
      <c r="E31" s="278">
        <v>66</v>
      </c>
      <c r="F31" s="326"/>
      <c r="G31" s="327"/>
      <c r="H31" s="327"/>
      <c r="I31" s="328"/>
    </row>
    <row r="32" spans="1:11" ht="100.5" customHeight="1" x14ac:dyDescent="0.25">
      <c r="A32" s="296" t="s">
        <v>229</v>
      </c>
      <c r="B32" s="297">
        <v>10</v>
      </c>
      <c r="C32" s="297">
        <v>146</v>
      </c>
      <c r="D32" s="297"/>
      <c r="E32" s="297">
        <v>584</v>
      </c>
      <c r="F32" s="327" t="s">
        <v>230</v>
      </c>
      <c r="G32" s="327"/>
      <c r="H32" s="327"/>
      <c r="I32" s="328"/>
    </row>
    <row r="33" spans="1:11" ht="16.5" thickBot="1" x14ac:dyDescent="0.3">
      <c r="A33" s="32"/>
      <c r="B33" s="33"/>
      <c r="C33" s="33"/>
      <c r="D33" s="33"/>
      <c r="E33" s="33"/>
      <c r="F33" s="431"/>
      <c r="G33" s="432"/>
      <c r="H33" s="432"/>
      <c r="I33" s="433"/>
    </row>
    <row r="34" spans="1:11" ht="20.100000000000001" customHeight="1" thickBot="1" x14ac:dyDescent="0.3">
      <c r="A34" s="13" t="s">
        <v>32</v>
      </c>
      <c r="B34" s="14">
        <f>SUM(B19:B33)</f>
        <v>173</v>
      </c>
      <c r="C34" s="14">
        <f>SUM(C19:C33)</f>
        <v>1037</v>
      </c>
      <c r="D34" s="14">
        <f>SUM(D19:D33)</f>
        <v>43</v>
      </c>
      <c r="E34" s="14">
        <f>SUM(E19:E33)</f>
        <v>2949.75</v>
      </c>
      <c r="F34" s="34"/>
      <c r="G34" s="35"/>
      <c r="H34" s="35"/>
      <c r="I34" s="36"/>
    </row>
    <row r="35" spans="1:11" ht="15.75" x14ac:dyDescent="0.25">
      <c r="A35" s="2"/>
      <c r="B35" s="1"/>
      <c r="C35" s="1"/>
      <c r="D35" s="1"/>
      <c r="E35" s="2"/>
      <c r="F35" s="2"/>
      <c r="G35" s="2"/>
      <c r="H35" s="2"/>
    </row>
    <row r="36" spans="1:11" ht="16.5" thickBot="1" x14ac:dyDescent="0.3">
      <c r="A36" s="2"/>
      <c r="B36" s="1"/>
      <c r="C36" s="1"/>
      <c r="D36" s="1"/>
      <c r="E36" s="2"/>
      <c r="F36" s="2"/>
      <c r="G36" s="2"/>
      <c r="H36" s="2"/>
    </row>
    <row r="37" spans="1:11" ht="55.5" customHeight="1" thickBot="1" x14ac:dyDescent="0.35">
      <c r="A37" s="16" t="s">
        <v>3</v>
      </c>
      <c r="B37" s="17" t="s">
        <v>4</v>
      </c>
      <c r="C37" s="18" t="s">
        <v>5</v>
      </c>
      <c r="D37" s="18" t="s">
        <v>6</v>
      </c>
      <c r="E37" s="188" t="s">
        <v>73</v>
      </c>
      <c r="F37" s="350" t="s">
        <v>34</v>
      </c>
      <c r="G37" s="351"/>
      <c r="H37" s="351"/>
      <c r="I37" s="352"/>
    </row>
    <row r="38" spans="1:11" ht="26.25" customHeight="1" thickBot="1" x14ac:dyDescent="0.35">
      <c r="A38" s="356" t="s">
        <v>74</v>
      </c>
      <c r="B38" s="351"/>
      <c r="C38" s="7"/>
      <c r="D38" s="7"/>
      <c r="E38" s="7"/>
      <c r="F38" s="8"/>
      <c r="G38" s="8"/>
      <c r="H38" s="8"/>
      <c r="I38" s="9"/>
    </row>
    <row r="39" spans="1:11" ht="15.75" x14ac:dyDescent="0.25">
      <c r="A39" s="282" t="s">
        <v>63</v>
      </c>
      <c r="B39" s="287">
        <v>1</v>
      </c>
      <c r="C39" s="287">
        <v>39</v>
      </c>
      <c r="D39" s="287">
        <v>12</v>
      </c>
      <c r="E39" s="290"/>
      <c r="F39" s="337" t="s">
        <v>231</v>
      </c>
      <c r="G39" s="338"/>
      <c r="H39" s="338"/>
      <c r="I39" s="339"/>
      <c r="K39" s="1"/>
    </row>
    <row r="40" spans="1:11" ht="15.75" x14ac:dyDescent="0.25">
      <c r="A40" s="282" t="s">
        <v>232</v>
      </c>
      <c r="B40" s="278">
        <v>1</v>
      </c>
      <c r="C40" s="287">
        <v>36</v>
      </c>
      <c r="D40" s="287">
        <v>10</v>
      </c>
      <c r="E40" s="280"/>
      <c r="F40" s="329" t="s">
        <v>233</v>
      </c>
      <c r="G40" s="330"/>
      <c r="H40" s="330"/>
      <c r="I40" s="331"/>
      <c r="K40" s="1"/>
    </row>
    <row r="41" spans="1:11" ht="31.5" x14ac:dyDescent="0.25">
      <c r="A41" s="27" t="s">
        <v>224</v>
      </c>
      <c r="B41" s="287">
        <v>2</v>
      </c>
      <c r="C41" s="258">
        <v>27</v>
      </c>
      <c r="D41" s="258"/>
      <c r="E41" s="280"/>
      <c r="F41" s="329" t="s">
        <v>234</v>
      </c>
      <c r="G41" s="330"/>
      <c r="H41" s="330"/>
      <c r="I41" s="331"/>
      <c r="K41" s="1"/>
    </row>
    <row r="42" spans="1:11" ht="31.5" x14ac:dyDescent="0.25">
      <c r="A42" s="103" t="s">
        <v>211</v>
      </c>
      <c r="B42" s="258">
        <v>10</v>
      </c>
      <c r="C42" s="258">
        <v>1045</v>
      </c>
      <c r="D42" s="258">
        <v>410</v>
      </c>
      <c r="E42" s="284"/>
      <c r="F42" s="329" t="s">
        <v>235</v>
      </c>
      <c r="G42" s="330"/>
      <c r="H42" s="330"/>
      <c r="I42" s="331"/>
      <c r="K42" s="1"/>
    </row>
    <row r="43" spans="1:11" ht="15.75" x14ac:dyDescent="0.25">
      <c r="A43" s="27" t="s">
        <v>236</v>
      </c>
      <c r="B43" s="287">
        <v>1</v>
      </c>
      <c r="C43" s="258">
        <v>15</v>
      </c>
      <c r="D43" s="258">
        <v>0</v>
      </c>
      <c r="E43" s="280"/>
      <c r="F43" s="329" t="s">
        <v>237</v>
      </c>
      <c r="G43" s="330"/>
      <c r="H43" s="330"/>
      <c r="I43" s="331"/>
      <c r="K43" s="1"/>
    </row>
    <row r="44" spans="1:11" ht="15.6" customHeight="1" x14ac:dyDescent="0.25">
      <c r="A44" s="27" t="s">
        <v>238</v>
      </c>
      <c r="B44" s="287">
        <v>2</v>
      </c>
      <c r="C44" s="287">
        <v>51</v>
      </c>
      <c r="D44" s="287">
        <v>24</v>
      </c>
      <c r="E44" s="280"/>
      <c r="F44" s="329" t="s">
        <v>239</v>
      </c>
      <c r="G44" s="330"/>
      <c r="H44" s="330"/>
      <c r="I44" s="331"/>
      <c r="K44" s="1"/>
    </row>
    <row r="45" spans="1:11" ht="15.75" x14ac:dyDescent="0.25">
      <c r="A45" s="281" t="s">
        <v>240</v>
      </c>
      <c r="B45" s="33">
        <v>1</v>
      </c>
      <c r="C45" s="1"/>
      <c r="D45" s="287"/>
      <c r="E45" s="280"/>
      <c r="F45" s="312" t="s">
        <v>241</v>
      </c>
      <c r="G45" s="312"/>
      <c r="H45" s="312"/>
      <c r="I45" s="343"/>
      <c r="K45" s="1"/>
    </row>
    <row r="46" spans="1:11" ht="15.75" x14ac:dyDescent="0.25">
      <c r="A46" s="29" t="s">
        <v>338</v>
      </c>
      <c r="B46" s="287">
        <v>1</v>
      </c>
      <c r="C46" s="287">
        <v>9</v>
      </c>
      <c r="D46" s="287">
        <v>0</v>
      </c>
      <c r="E46" s="51"/>
      <c r="F46" s="326" t="s">
        <v>242</v>
      </c>
      <c r="G46" s="327"/>
      <c r="H46" s="327"/>
      <c r="I46" s="328"/>
      <c r="K46" s="1"/>
    </row>
    <row r="47" spans="1:11" ht="21.75" customHeight="1" x14ac:dyDescent="0.25">
      <c r="A47" s="103" t="s">
        <v>334</v>
      </c>
      <c r="B47" s="287">
        <v>1</v>
      </c>
      <c r="C47" s="287">
        <v>31</v>
      </c>
      <c r="D47" s="287">
        <v>0</v>
      </c>
      <c r="E47" s="51"/>
      <c r="F47" s="347" t="s">
        <v>243</v>
      </c>
      <c r="G47" s="348"/>
      <c r="H47" s="348"/>
      <c r="I47" s="349"/>
      <c r="K47" s="1"/>
    </row>
    <row r="48" spans="1:11" ht="15.75" x14ac:dyDescent="0.25">
      <c r="A48" s="27" t="s">
        <v>244</v>
      </c>
      <c r="B48" s="287">
        <v>1</v>
      </c>
      <c r="C48" s="287">
        <v>80</v>
      </c>
      <c r="D48" s="287">
        <v>60</v>
      </c>
      <c r="E48" s="280"/>
      <c r="F48" s="347" t="s">
        <v>245</v>
      </c>
      <c r="G48" s="348"/>
      <c r="H48" s="348"/>
      <c r="I48" s="349"/>
      <c r="K48" s="1"/>
    </row>
    <row r="49" spans="1:11" ht="15.75" x14ac:dyDescent="0.25">
      <c r="A49" s="27" t="s">
        <v>246</v>
      </c>
      <c r="B49" s="287">
        <v>125</v>
      </c>
      <c r="C49" s="287">
        <v>1445</v>
      </c>
      <c r="D49" s="287"/>
      <c r="E49" s="287"/>
      <c r="F49" s="329"/>
      <c r="G49" s="330"/>
      <c r="H49" s="330"/>
      <c r="I49" s="331"/>
      <c r="K49" s="1"/>
    </row>
    <row r="50" spans="1:11" ht="33" customHeight="1" x14ac:dyDescent="0.25">
      <c r="A50" s="27" t="s">
        <v>214</v>
      </c>
      <c r="B50" s="287">
        <v>1</v>
      </c>
      <c r="C50" s="287">
        <v>12</v>
      </c>
      <c r="D50" s="287">
        <v>3</v>
      </c>
      <c r="E50" s="287"/>
      <c r="F50" s="329" t="s">
        <v>247</v>
      </c>
      <c r="G50" s="330"/>
      <c r="H50" s="330"/>
      <c r="I50" s="331"/>
      <c r="K50" s="1"/>
    </row>
    <row r="51" spans="1:11" ht="31.5" x14ac:dyDescent="0.25">
      <c r="A51" s="27" t="s">
        <v>414</v>
      </c>
      <c r="B51" s="287">
        <v>3</v>
      </c>
      <c r="C51" s="287">
        <v>4</v>
      </c>
      <c r="D51" s="287">
        <v>0</v>
      </c>
      <c r="E51" s="287"/>
      <c r="F51" s="329" t="s">
        <v>419</v>
      </c>
      <c r="G51" s="330"/>
      <c r="H51" s="330"/>
      <c r="I51" s="331"/>
      <c r="K51" s="1"/>
    </row>
    <row r="52" spans="1:11" ht="16.5" thickBot="1" x14ac:dyDescent="0.3">
      <c r="A52" s="27"/>
      <c r="B52" s="287"/>
      <c r="C52" s="287"/>
      <c r="D52" s="287"/>
      <c r="E52" s="287"/>
      <c r="F52" s="434"/>
      <c r="G52" s="435"/>
      <c r="H52" s="435"/>
      <c r="I52" s="436"/>
      <c r="K52" s="1"/>
    </row>
    <row r="53" spans="1:11" ht="16.5" thickBot="1" x14ac:dyDescent="0.3">
      <c r="A53" s="15" t="s">
        <v>95</v>
      </c>
      <c r="B53" s="14">
        <f>SUM(B39:B52)</f>
        <v>150</v>
      </c>
      <c r="C53" s="14">
        <f>SUM(C39:C52)</f>
        <v>2794</v>
      </c>
      <c r="D53" s="14">
        <f>SUM(D39:D52)</f>
        <v>519</v>
      </c>
      <c r="E53" s="14">
        <f>COUNTIF(E41:E52,"&lt;&gt;")</f>
        <v>0</v>
      </c>
      <c r="F53" s="357"/>
      <c r="G53" s="358"/>
      <c r="H53" s="358"/>
      <c r="I53" s="359"/>
    </row>
    <row r="54" spans="1:11" ht="16.5" thickBot="1" x14ac:dyDescent="0.3">
      <c r="A54" s="21"/>
      <c r="B54" s="21"/>
      <c r="C54" s="21"/>
      <c r="D54" s="21"/>
    </row>
    <row r="55" spans="1:11" ht="21.75" thickBot="1" x14ac:dyDescent="0.4">
      <c r="A55" s="440" t="s">
        <v>96</v>
      </c>
      <c r="B55" s="441"/>
      <c r="C55" s="441"/>
      <c r="D55" s="441"/>
      <c r="E55" s="441"/>
      <c r="F55" s="442"/>
    </row>
    <row r="56" spans="1:11" ht="21.75" thickBot="1" x14ac:dyDescent="0.3">
      <c r="A56" s="21"/>
      <c r="B56" s="187" t="s">
        <v>97</v>
      </c>
      <c r="C56" s="187" t="s">
        <v>98</v>
      </c>
      <c r="D56" s="187" t="s">
        <v>99</v>
      </c>
      <c r="E56" s="187" t="s">
        <v>248</v>
      </c>
      <c r="F56" s="187" t="s">
        <v>73</v>
      </c>
    </row>
    <row r="57" spans="1:11" ht="22.5" customHeight="1" thickBot="1" x14ac:dyDescent="0.3">
      <c r="A57" s="21"/>
      <c r="B57" s="185">
        <f>SUM(B15+B34+B53)</f>
        <v>401</v>
      </c>
      <c r="C57" s="185">
        <f>SUM(C15+C34+C53)</f>
        <v>3965</v>
      </c>
      <c r="D57" s="185">
        <f>SUM(D15+D34+D53)</f>
        <v>1824</v>
      </c>
      <c r="E57" s="186">
        <f>E34</f>
        <v>2949.75</v>
      </c>
      <c r="F57" s="186">
        <f>SUM(E53)</f>
        <v>0</v>
      </c>
    </row>
    <row r="58" spans="1:11" ht="18" customHeight="1" x14ac:dyDescent="0.25">
      <c r="A58" s="1"/>
      <c r="B58" s="1"/>
      <c r="C58" s="1"/>
      <c r="D58" s="1"/>
      <c r="E58" s="1"/>
      <c r="F58" s="1"/>
      <c r="G58" s="1"/>
      <c r="H58" s="1"/>
    </row>
    <row r="59" spans="1:11" ht="16.5" thickBot="1" x14ac:dyDescent="0.3">
      <c r="A59" s="1"/>
      <c r="B59" s="1"/>
      <c r="C59" s="1"/>
      <c r="D59" s="1"/>
      <c r="E59" s="1"/>
      <c r="F59" s="1"/>
      <c r="G59" s="1"/>
      <c r="H59" s="2"/>
      <c r="I59" s="2"/>
      <c r="J59" s="2"/>
      <c r="K59" s="2"/>
    </row>
    <row r="60" spans="1:11" ht="19.5" thickBot="1" x14ac:dyDescent="0.35">
      <c r="A60" s="384" t="s">
        <v>100</v>
      </c>
      <c r="B60" s="385"/>
      <c r="C60" s="386" t="s">
        <v>101</v>
      </c>
      <c r="D60" s="387"/>
      <c r="E60" s="350" t="s">
        <v>34</v>
      </c>
      <c r="F60" s="351"/>
      <c r="G60" s="351"/>
      <c r="H60" s="352"/>
    </row>
    <row r="61" spans="1:11" ht="18.75" x14ac:dyDescent="0.3">
      <c r="A61" s="30" t="s">
        <v>102</v>
      </c>
      <c r="B61" s="20" t="s">
        <v>103</v>
      </c>
      <c r="C61" s="388" t="s">
        <v>104</v>
      </c>
      <c r="D61" s="389"/>
      <c r="E61" s="437"/>
      <c r="F61" s="438"/>
      <c r="G61" s="438"/>
      <c r="H61" s="439"/>
    </row>
    <row r="62" spans="1:11" ht="18.75" customHeight="1" x14ac:dyDescent="0.25">
      <c r="A62" s="275" t="s">
        <v>249</v>
      </c>
      <c r="B62" s="283">
        <v>16</v>
      </c>
      <c r="C62" s="321" t="s">
        <v>250</v>
      </c>
      <c r="D62" s="322"/>
      <c r="E62" s="323" t="s">
        <v>251</v>
      </c>
      <c r="F62" s="324"/>
      <c r="G62" s="324"/>
      <c r="H62" s="325"/>
    </row>
    <row r="63" spans="1:11" ht="18.75" customHeight="1" x14ac:dyDescent="0.25">
      <c r="A63" s="275" t="s">
        <v>252</v>
      </c>
      <c r="B63" s="283">
        <v>2</v>
      </c>
      <c r="C63" s="321" t="s">
        <v>250</v>
      </c>
      <c r="D63" s="322"/>
      <c r="E63" s="323" t="s">
        <v>253</v>
      </c>
      <c r="F63" s="324"/>
      <c r="G63" s="324"/>
      <c r="H63" s="325"/>
    </row>
    <row r="64" spans="1:11" ht="18.75" customHeight="1" x14ac:dyDescent="0.25">
      <c r="A64" s="275" t="s">
        <v>105</v>
      </c>
      <c r="B64" s="283">
        <v>1</v>
      </c>
      <c r="C64" s="321" t="s">
        <v>250</v>
      </c>
      <c r="D64" s="322"/>
      <c r="E64" s="323" t="s">
        <v>254</v>
      </c>
      <c r="F64" s="324"/>
      <c r="G64" s="324"/>
      <c r="H64" s="325"/>
    </row>
    <row r="65" spans="1:8" ht="18.75" customHeight="1" x14ac:dyDescent="0.25">
      <c r="A65" s="286" t="s">
        <v>105</v>
      </c>
      <c r="B65" s="283">
        <v>1</v>
      </c>
      <c r="C65" s="321" t="s">
        <v>106</v>
      </c>
      <c r="D65" s="322"/>
      <c r="E65" s="323" t="s">
        <v>255</v>
      </c>
      <c r="F65" s="332"/>
      <c r="G65" s="332"/>
      <c r="H65" s="333"/>
    </row>
    <row r="66" spans="1:8" ht="36.75" customHeight="1" x14ac:dyDescent="0.25">
      <c r="A66" s="103" t="s">
        <v>211</v>
      </c>
      <c r="B66" s="283">
        <v>2</v>
      </c>
      <c r="C66" s="321" t="s">
        <v>106</v>
      </c>
      <c r="D66" s="322"/>
      <c r="E66" s="323" t="s">
        <v>256</v>
      </c>
      <c r="F66" s="324"/>
      <c r="G66" s="324"/>
      <c r="H66" s="325"/>
    </row>
    <row r="67" spans="1:8" ht="36.75" customHeight="1" x14ac:dyDescent="0.25">
      <c r="A67" s="103" t="s">
        <v>211</v>
      </c>
      <c r="B67" s="283">
        <v>1</v>
      </c>
      <c r="C67" s="321" t="s">
        <v>257</v>
      </c>
      <c r="D67" s="322"/>
      <c r="E67" s="326" t="s">
        <v>258</v>
      </c>
      <c r="F67" s="327"/>
      <c r="G67" s="327"/>
      <c r="H67" s="328"/>
    </row>
    <row r="68" spans="1:8" ht="18.75" customHeight="1" x14ac:dyDescent="0.25">
      <c r="A68" s="275" t="s">
        <v>84</v>
      </c>
      <c r="B68" s="283">
        <v>3</v>
      </c>
      <c r="C68" s="321" t="s">
        <v>106</v>
      </c>
      <c r="D68" s="322"/>
      <c r="E68" s="326" t="s">
        <v>340</v>
      </c>
      <c r="F68" s="327"/>
      <c r="G68" s="327"/>
      <c r="H68" s="328"/>
    </row>
    <row r="69" spans="1:8" ht="16.5" customHeight="1" x14ac:dyDescent="0.25">
      <c r="A69" s="275" t="s">
        <v>115</v>
      </c>
      <c r="B69" s="283">
        <v>3</v>
      </c>
      <c r="C69" s="321" t="s">
        <v>106</v>
      </c>
      <c r="D69" s="322"/>
      <c r="E69" s="326" t="s">
        <v>340</v>
      </c>
      <c r="F69" s="327"/>
      <c r="G69" s="327"/>
      <c r="H69" s="328"/>
    </row>
    <row r="70" spans="1:8" ht="16.5" customHeight="1" x14ac:dyDescent="0.25">
      <c r="A70" s="275" t="s">
        <v>121</v>
      </c>
      <c r="B70" s="283">
        <v>3</v>
      </c>
      <c r="C70" s="321" t="s">
        <v>106</v>
      </c>
      <c r="D70" s="322"/>
      <c r="E70" s="326" t="s">
        <v>340</v>
      </c>
      <c r="F70" s="327"/>
      <c r="G70" s="327"/>
      <c r="H70" s="328"/>
    </row>
    <row r="71" spans="1:8" ht="16.5" customHeight="1" x14ac:dyDescent="0.25">
      <c r="A71" s="275" t="s">
        <v>126</v>
      </c>
      <c r="B71" s="283">
        <v>1</v>
      </c>
      <c r="C71" s="321" t="s">
        <v>259</v>
      </c>
      <c r="D71" s="322"/>
      <c r="E71" s="323" t="s">
        <v>260</v>
      </c>
      <c r="F71" s="324"/>
      <c r="G71" s="324"/>
      <c r="H71" s="325"/>
    </row>
    <row r="72" spans="1:8" ht="16.5" customHeight="1" x14ac:dyDescent="0.25">
      <c r="A72" s="275" t="s">
        <v>120</v>
      </c>
      <c r="B72" s="283">
        <v>3</v>
      </c>
      <c r="C72" s="321" t="s">
        <v>106</v>
      </c>
      <c r="D72" s="322"/>
      <c r="E72" s="323"/>
      <c r="F72" s="324"/>
      <c r="G72" s="324"/>
      <c r="H72" s="325"/>
    </row>
    <row r="73" spans="1:8" ht="16.5" customHeight="1" x14ac:dyDescent="0.25">
      <c r="A73" s="275" t="s">
        <v>261</v>
      </c>
      <c r="B73" s="283">
        <v>1</v>
      </c>
      <c r="C73" s="321" t="s">
        <v>106</v>
      </c>
      <c r="D73" s="322"/>
      <c r="E73" s="326"/>
      <c r="F73" s="327"/>
      <c r="G73" s="327"/>
      <c r="H73" s="328"/>
    </row>
    <row r="74" spans="1:8" ht="16.5" customHeight="1" x14ac:dyDescent="0.25">
      <c r="A74" s="275" t="s">
        <v>261</v>
      </c>
      <c r="B74" s="283">
        <v>1</v>
      </c>
      <c r="C74" s="321" t="s">
        <v>262</v>
      </c>
      <c r="D74" s="322"/>
      <c r="E74" s="323"/>
      <c r="F74" s="324"/>
      <c r="G74" s="324"/>
      <c r="H74" s="325"/>
    </row>
    <row r="75" spans="1:8" ht="16.5" customHeight="1" x14ac:dyDescent="0.25">
      <c r="A75" s="275" t="s">
        <v>122</v>
      </c>
      <c r="B75" s="283">
        <v>4</v>
      </c>
      <c r="C75" s="321" t="s">
        <v>263</v>
      </c>
      <c r="D75" s="322"/>
      <c r="E75" s="323"/>
      <c r="F75" s="324"/>
      <c r="G75" s="324"/>
      <c r="H75" s="325"/>
    </row>
    <row r="76" spans="1:8" ht="16.5" customHeight="1" x14ac:dyDescent="0.25">
      <c r="A76" s="275" t="s">
        <v>420</v>
      </c>
      <c r="B76" s="283">
        <v>4</v>
      </c>
      <c r="C76" s="321" t="s">
        <v>422</v>
      </c>
      <c r="D76" s="322"/>
      <c r="E76" s="344" t="s">
        <v>417</v>
      </c>
      <c r="F76" s="345"/>
      <c r="G76" s="345"/>
      <c r="H76" s="346"/>
    </row>
    <row r="77" spans="1:8" ht="16.5" customHeight="1" x14ac:dyDescent="0.25">
      <c r="A77" s="253" t="s">
        <v>105</v>
      </c>
      <c r="B77" s="299">
        <v>1</v>
      </c>
      <c r="C77" s="321" t="s">
        <v>145</v>
      </c>
      <c r="D77" s="322"/>
      <c r="E77" s="344" t="s">
        <v>361</v>
      </c>
      <c r="F77" s="345"/>
      <c r="G77" s="345"/>
      <c r="H77" s="346"/>
    </row>
    <row r="78" spans="1:8" s="41" customFormat="1" ht="36.75" customHeight="1" x14ac:dyDescent="0.25">
      <c r="A78" s="283" t="s">
        <v>505</v>
      </c>
      <c r="B78" s="283">
        <v>15</v>
      </c>
      <c r="C78" s="321" t="s">
        <v>503</v>
      </c>
      <c r="D78" s="322"/>
      <c r="E78" s="329" t="s">
        <v>504</v>
      </c>
      <c r="F78" s="330"/>
      <c r="G78" s="330"/>
      <c r="H78" s="331"/>
    </row>
    <row r="79" spans="1:8" ht="16.5" customHeight="1" x14ac:dyDescent="0.25">
      <c r="A79" s="275"/>
      <c r="B79" s="276"/>
      <c r="C79" s="321"/>
      <c r="D79" s="322"/>
      <c r="E79" s="323"/>
      <c r="F79" s="324"/>
      <c r="G79" s="324"/>
      <c r="H79" s="325"/>
    </row>
    <row r="80" spans="1:8" ht="16.5" customHeight="1" x14ac:dyDescent="0.25">
      <c r="A80" s="275"/>
      <c r="B80" s="38"/>
      <c r="C80" s="321"/>
      <c r="D80" s="322"/>
      <c r="E80" s="323"/>
      <c r="F80" s="324"/>
      <c r="G80" s="324"/>
      <c r="H80" s="325"/>
    </row>
    <row r="81" spans="1:13" ht="16.5" customHeight="1" x14ac:dyDescent="0.25">
      <c r="A81" s="267"/>
      <c r="B81" s="41"/>
      <c r="C81" s="321"/>
      <c r="D81" s="322"/>
      <c r="E81" s="323"/>
      <c r="F81" s="324"/>
      <c r="G81" s="324"/>
      <c r="H81" s="325"/>
    </row>
    <row r="82" spans="1:13" ht="16.5" customHeight="1" thickBot="1" x14ac:dyDescent="0.3">
      <c r="A82" s="180"/>
      <c r="B82" s="179"/>
      <c r="C82" s="476"/>
      <c r="D82" s="477"/>
      <c r="E82" s="478"/>
      <c r="F82" s="479"/>
      <c r="G82" s="479"/>
      <c r="H82" s="480"/>
    </row>
    <row r="83" spans="1:13" ht="19.5" customHeight="1" thickBot="1" x14ac:dyDescent="0.3">
      <c r="A83" s="161" t="s">
        <v>95</v>
      </c>
      <c r="B83" s="162">
        <f>SUM(B62:B82)</f>
        <v>62</v>
      </c>
      <c r="C83" s="157"/>
      <c r="D83" s="157"/>
      <c r="E83" s="157"/>
      <c r="F83" s="157"/>
      <c r="G83" s="157"/>
      <c r="H83" s="157"/>
      <c r="I83" s="157"/>
      <c r="J83" s="157"/>
      <c r="K83" s="157"/>
    </row>
    <row r="84" spans="1:13" ht="19.5" customHeight="1" thickBot="1" x14ac:dyDescent="0.3">
      <c r="A84" s="41"/>
      <c r="B84" s="41"/>
      <c r="C84" s="39"/>
      <c r="D84" s="39"/>
      <c r="E84" s="39"/>
      <c r="F84" s="39"/>
      <c r="G84" s="39"/>
      <c r="H84" s="42"/>
      <c r="I84" s="41"/>
    </row>
    <row r="85" spans="1:13" ht="19.5" thickBot="1" x14ac:dyDescent="0.35">
      <c r="A85" s="384" t="s">
        <v>131</v>
      </c>
      <c r="B85" s="385"/>
      <c r="C85" s="43" t="s">
        <v>132</v>
      </c>
      <c r="D85" s="43" t="s">
        <v>133</v>
      </c>
      <c r="E85" s="44" t="s">
        <v>134</v>
      </c>
      <c r="F85" s="407" t="s">
        <v>135</v>
      </c>
      <c r="G85" s="408"/>
      <c r="H85" s="409"/>
    </row>
    <row r="86" spans="1:13" ht="16.5" thickBot="1" x14ac:dyDescent="0.3">
      <c r="A86" s="469" t="s">
        <v>136</v>
      </c>
      <c r="B86" s="470"/>
      <c r="C86" s="53">
        <v>2504</v>
      </c>
      <c r="D86" s="53">
        <v>1586</v>
      </c>
      <c r="E86" s="54">
        <v>3</v>
      </c>
      <c r="F86" s="445" t="s">
        <v>137</v>
      </c>
      <c r="G86" s="446"/>
      <c r="H86" s="447"/>
    </row>
    <row r="87" spans="1:13" ht="16.5" thickBot="1" x14ac:dyDescent="0.3">
      <c r="A87" s="469" t="s">
        <v>138</v>
      </c>
      <c r="B87" s="470"/>
      <c r="C87" s="53">
        <v>763</v>
      </c>
      <c r="D87" s="53">
        <v>362</v>
      </c>
      <c r="E87" s="54">
        <v>4</v>
      </c>
      <c r="F87" s="448" t="s">
        <v>139</v>
      </c>
      <c r="G87" s="449"/>
      <c r="H87" s="450"/>
    </row>
    <row r="88" spans="1:13" ht="16.5" thickBot="1" x14ac:dyDescent="0.3">
      <c r="A88" s="392" t="s">
        <v>95</v>
      </c>
      <c r="B88" s="393"/>
      <c r="C88" s="189">
        <f>SUM(C86:C87)</f>
        <v>3267</v>
      </c>
      <c r="D88" s="189">
        <f>SUM(D86:D87)</f>
        <v>1948</v>
      </c>
      <c r="E88" s="244">
        <f>SUM(E86:E87)</f>
        <v>7</v>
      </c>
      <c r="F88" s="451"/>
      <c r="G88" s="452"/>
      <c r="H88" s="452"/>
    </row>
    <row r="89" spans="1:13" ht="16.5" thickBot="1" x14ac:dyDescent="0.3">
      <c r="A89" s="31"/>
      <c r="B89" s="1"/>
    </row>
    <row r="90" spans="1:13" ht="16.5" thickBot="1" x14ac:dyDescent="0.3">
      <c r="A90" s="397" t="s">
        <v>141</v>
      </c>
      <c r="B90" s="398"/>
      <c r="C90" s="465" t="s">
        <v>101</v>
      </c>
      <c r="D90" s="466"/>
      <c r="E90" s="466"/>
      <c r="F90" s="466"/>
      <c r="G90" s="466"/>
      <c r="H90" s="466"/>
      <c r="I90" s="466"/>
      <c r="J90" s="467"/>
      <c r="K90" s="471" t="s">
        <v>34</v>
      </c>
      <c r="L90" s="472"/>
      <c r="M90" s="472"/>
    </row>
    <row r="91" spans="1:13" ht="15.75" x14ac:dyDescent="0.25">
      <c r="A91" s="394" t="s">
        <v>102</v>
      </c>
      <c r="B91" s="395"/>
      <c r="C91" s="4" t="s">
        <v>142</v>
      </c>
      <c r="D91" s="4" t="s">
        <v>143</v>
      </c>
      <c r="E91" s="4" t="s">
        <v>144</v>
      </c>
      <c r="F91" s="4" t="s">
        <v>145</v>
      </c>
      <c r="G91" s="4" t="s">
        <v>195</v>
      </c>
      <c r="H91" s="4" t="s">
        <v>147</v>
      </c>
      <c r="I91" s="4" t="s">
        <v>148</v>
      </c>
      <c r="J91" s="4" t="s">
        <v>149</v>
      </c>
      <c r="K91" s="473"/>
      <c r="L91" s="474"/>
      <c r="M91" s="475"/>
    </row>
    <row r="92" spans="1:13" ht="15.75" x14ac:dyDescent="0.25">
      <c r="A92" s="313" t="s">
        <v>264</v>
      </c>
      <c r="B92" s="320"/>
      <c r="C92" s="3"/>
      <c r="D92" s="3"/>
      <c r="E92" s="3"/>
      <c r="F92" s="3"/>
      <c r="G92" s="3">
        <v>32</v>
      </c>
      <c r="H92" s="3"/>
      <c r="I92" s="3"/>
      <c r="J92" s="102"/>
      <c r="K92" s="326" t="s">
        <v>265</v>
      </c>
      <c r="L92" s="327"/>
      <c r="M92" s="328"/>
    </row>
    <row r="93" spans="1:13" ht="30" x14ac:dyDescent="0.25">
      <c r="A93" s="329" t="s">
        <v>266</v>
      </c>
      <c r="B93" s="396"/>
      <c r="C93" s="268"/>
      <c r="D93" s="268"/>
      <c r="E93" s="268"/>
      <c r="F93" s="268"/>
      <c r="G93" s="268"/>
      <c r="H93" s="269"/>
      <c r="I93" s="270"/>
      <c r="J93" s="271" t="s">
        <v>267</v>
      </c>
      <c r="K93" s="326"/>
      <c r="L93" s="327"/>
      <c r="M93" s="328"/>
    </row>
    <row r="94" spans="1:13" ht="15.75" x14ac:dyDescent="0.25">
      <c r="A94" s="405" t="s">
        <v>268</v>
      </c>
      <c r="B94" s="406"/>
      <c r="C94" s="46"/>
      <c r="D94" s="3">
        <v>1</v>
      </c>
      <c r="E94" s="46"/>
      <c r="F94" s="46"/>
      <c r="G94" s="47"/>
      <c r="H94" s="47"/>
      <c r="I94" s="47"/>
      <c r="J94" s="48"/>
      <c r="K94" s="326"/>
      <c r="L94" s="327"/>
      <c r="M94" s="328"/>
    </row>
    <row r="95" spans="1:13" ht="15.75" x14ac:dyDescent="0.25">
      <c r="A95" s="461" t="s">
        <v>269</v>
      </c>
      <c r="B95" s="462"/>
      <c r="C95" s="258"/>
      <c r="D95" s="258"/>
      <c r="E95" s="258"/>
      <c r="F95" s="258"/>
      <c r="G95" s="258"/>
      <c r="H95" s="258"/>
      <c r="I95" s="258">
        <v>1</v>
      </c>
      <c r="J95" s="159"/>
      <c r="K95" s="329" t="s">
        <v>270</v>
      </c>
      <c r="L95" s="330"/>
      <c r="M95" s="331"/>
    </row>
    <row r="96" spans="1:13" ht="15.75" x14ac:dyDescent="0.25">
      <c r="A96" s="461" t="s">
        <v>271</v>
      </c>
      <c r="B96" s="462"/>
      <c r="C96" s="258"/>
      <c r="D96" s="258"/>
      <c r="E96" s="258"/>
      <c r="F96" s="258"/>
      <c r="G96" s="258"/>
      <c r="H96" s="258"/>
      <c r="I96" s="258">
        <v>1</v>
      </c>
      <c r="J96" s="258"/>
      <c r="K96" s="329" t="s">
        <v>270</v>
      </c>
      <c r="L96" s="330"/>
      <c r="M96" s="331"/>
    </row>
    <row r="97" spans="1:13" ht="15.75" x14ac:dyDescent="0.25">
      <c r="A97" s="461" t="s">
        <v>272</v>
      </c>
      <c r="B97" s="462"/>
      <c r="C97" s="258"/>
      <c r="D97" s="258"/>
      <c r="E97" s="258"/>
      <c r="F97" s="258"/>
      <c r="G97" s="258"/>
      <c r="H97" s="258"/>
      <c r="I97" s="258">
        <v>1</v>
      </c>
      <c r="J97" s="258"/>
      <c r="K97" s="329" t="s">
        <v>270</v>
      </c>
      <c r="L97" s="330"/>
      <c r="M97" s="331"/>
    </row>
    <row r="98" spans="1:13" ht="23.25" customHeight="1" x14ac:dyDescent="0.25">
      <c r="A98" s="461" t="s">
        <v>273</v>
      </c>
      <c r="B98" s="462"/>
      <c r="C98" s="258"/>
      <c r="D98" s="258"/>
      <c r="E98" s="258"/>
      <c r="F98" s="258"/>
      <c r="G98" s="258"/>
      <c r="H98" s="258"/>
      <c r="I98" s="258">
        <v>1</v>
      </c>
      <c r="J98" s="258"/>
      <c r="K98" s="329" t="s">
        <v>270</v>
      </c>
      <c r="L98" s="330"/>
      <c r="M98" s="331"/>
    </row>
    <row r="99" spans="1:13" ht="15.75" x14ac:dyDescent="0.25">
      <c r="A99" s="463" t="s">
        <v>274</v>
      </c>
      <c r="B99" s="464"/>
      <c r="C99" s="3"/>
      <c r="D99" s="3"/>
      <c r="E99" s="3"/>
      <c r="F99" s="3"/>
      <c r="G99" s="3"/>
      <c r="H99" s="3"/>
      <c r="I99" s="3">
        <v>1</v>
      </c>
      <c r="J99" s="3"/>
      <c r="K99" s="458" t="s">
        <v>270</v>
      </c>
      <c r="L99" s="459"/>
      <c r="M99" s="460"/>
    </row>
    <row r="100" spans="1:13" ht="15.75" x14ac:dyDescent="0.25">
      <c r="A100" s="390" t="s">
        <v>32</v>
      </c>
      <c r="B100" s="391"/>
      <c r="C100" s="14">
        <f t="shared" ref="C100:I100" si="0">SUM(C92:C99)</f>
        <v>0</v>
      </c>
      <c r="D100" s="14">
        <f t="shared" si="0"/>
        <v>1</v>
      </c>
      <c r="E100" s="14">
        <f t="shared" si="0"/>
        <v>0</v>
      </c>
      <c r="F100" s="14">
        <f t="shared" si="0"/>
        <v>0</v>
      </c>
      <c r="G100" s="14">
        <f t="shared" si="0"/>
        <v>32</v>
      </c>
      <c r="H100" s="14">
        <f t="shared" si="0"/>
        <v>0</v>
      </c>
      <c r="I100" s="14">
        <f t="shared" si="0"/>
        <v>5</v>
      </c>
      <c r="J100" s="14">
        <f>COUNTIF(J92:J99, "&lt;&gt;")</f>
        <v>1</v>
      </c>
      <c r="K100" s="453"/>
      <c r="L100" s="454"/>
      <c r="M100" s="455"/>
    </row>
    <row r="102" spans="1:13" ht="19.5" thickBot="1" x14ac:dyDescent="0.35">
      <c r="A102" s="49" t="s">
        <v>191</v>
      </c>
      <c r="B102" s="50"/>
      <c r="C102" s="175"/>
    </row>
    <row r="103" spans="1:13" ht="15.75" x14ac:dyDescent="0.25">
      <c r="A103" s="399"/>
      <c r="B103" s="399"/>
      <c r="C103" s="4" t="s">
        <v>103</v>
      </c>
    </row>
    <row r="104" spans="1:13" ht="15.75" x14ac:dyDescent="0.25">
      <c r="A104" s="456" t="s">
        <v>192</v>
      </c>
      <c r="B104" s="457"/>
      <c r="C104" s="41">
        <v>40</v>
      </c>
    </row>
    <row r="105" spans="1:13" ht="13.5" thickBot="1" x14ac:dyDescent="0.25"/>
    <row r="106" spans="1:13" ht="16.5" thickBot="1" x14ac:dyDescent="0.3">
      <c r="A106" s="397" t="s">
        <v>193</v>
      </c>
      <c r="B106" s="398"/>
      <c r="C106" s="465" t="s">
        <v>101</v>
      </c>
      <c r="D106" s="466"/>
      <c r="E106" s="466"/>
      <c r="F106" s="466"/>
      <c r="G106" s="466"/>
      <c r="H106" s="466"/>
      <c r="I106" s="466"/>
      <c r="J106" s="466"/>
      <c r="K106" s="466"/>
      <c r="L106" s="467"/>
      <c r="M106" s="181" t="s">
        <v>194</v>
      </c>
    </row>
    <row r="107" spans="1:13" ht="63" x14ac:dyDescent="0.25">
      <c r="A107" s="394" t="s">
        <v>102</v>
      </c>
      <c r="B107" s="395"/>
      <c r="C107" s="4" t="s">
        <v>142</v>
      </c>
      <c r="D107" s="4" t="s">
        <v>143</v>
      </c>
      <c r="E107" s="4" t="s">
        <v>144</v>
      </c>
      <c r="F107" s="4" t="s">
        <v>145</v>
      </c>
      <c r="G107" s="4" t="s">
        <v>195</v>
      </c>
      <c r="H107" s="4" t="s">
        <v>147</v>
      </c>
      <c r="I107" s="4" t="s">
        <v>148</v>
      </c>
      <c r="J107" s="40" t="s">
        <v>196</v>
      </c>
      <c r="K107" s="40" t="s">
        <v>149</v>
      </c>
      <c r="L107" s="40" t="s">
        <v>197</v>
      </c>
      <c r="M107" s="182"/>
    </row>
    <row r="108" spans="1:13" ht="15.75" x14ac:dyDescent="0.25">
      <c r="A108" s="319" t="s">
        <v>275</v>
      </c>
      <c r="B108" s="320"/>
      <c r="C108" s="258"/>
      <c r="D108" s="258"/>
      <c r="E108" s="258"/>
      <c r="F108" s="258"/>
      <c r="G108" s="258"/>
      <c r="H108" s="258"/>
      <c r="I108" s="258"/>
      <c r="J108" s="272">
        <v>300</v>
      </c>
      <c r="K108" s="257"/>
      <c r="L108" s="257"/>
      <c r="M108" s="183"/>
    </row>
    <row r="109" spans="1:13" ht="15.75" x14ac:dyDescent="0.25">
      <c r="A109" s="319" t="s">
        <v>276</v>
      </c>
      <c r="B109" s="320"/>
      <c r="C109" s="258"/>
      <c r="D109" s="258"/>
      <c r="E109" s="258"/>
      <c r="F109" s="258"/>
      <c r="G109" s="258"/>
      <c r="H109" s="258"/>
      <c r="I109" s="258"/>
      <c r="J109" s="256">
        <v>244</v>
      </c>
      <c r="K109" s="256"/>
      <c r="L109" s="257"/>
      <c r="M109" s="183"/>
    </row>
    <row r="110" spans="1:13" ht="15.75" x14ac:dyDescent="0.25">
      <c r="A110" s="319" t="s">
        <v>277</v>
      </c>
      <c r="B110" s="320"/>
      <c r="C110" s="258"/>
      <c r="D110" s="258"/>
      <c r="E110" s="258">
        <v>5</v>
      </c>
      <c r="F110" s="258"/>
      <c r="G110" s="258"/>
      <c r="H110" s="258"/>
      <c r="I110" s="258"/>
      <c r="J110" s="257"/>
      <c r="K110" s="257"/>
      <c r="L110" s="257"/>
      <c r="M110" s="184"/>
    </row>
    <row r="111" spans="1:13" ht="15.75" x14ac:dyDescent="0.25">
      <c r="A111" s="319"/>
      <c r="B111" s="320"/>
      <c r="C111" s="258"/>
      <c r="D111" s="258"/>
      <c r="E111" s="258"/>
      <c r="F111" s="258"/>
      <c r="G111" s="258"/>
      <c r="H111" s="258"/>
      <c r="I111" s="258"/>
      <c r="J111" s="257"/>
      <c r="K111" s="257"/>
      <c r="L111" s="256"/>
      <c r="M111" s="183"/>
    </row>
    <row r="112" spans="1:13" ht="15.75" x14ac:dyDescent="0.25">
      <c r="A112" s="468"/>
      <c r="B112" s="468"/>
      <c r="C112" s="258"/>
      <c r="D112" s="258"/>
      <c r="E112" s="258"/>
      <c r="F112" s="258"/>
      <c r="G112" s="258"/>
      <c r="H112" s="258"/>
      <c r="I112" s="258"/>
      <c r="J112" s="257"/>
      <c r="K112" s="256"/>
      <c r="L112" s="257"/>
      <c r="M112" s="184"/>
    </row>
    <row r="113" spans="1:13" ht="16.5" thickBot="1" x14ac:dyDescent="0.3">
      <c r="A113" s="468"/>
      <c r="B113" s="468"/>
      <c r="C113" s="258"/>
      <c r="D113" s="258"/>
      <c r="E113" s="258"/>
      <c r="F113" s="258"/>
      <c r="G113" s="258"/>
      <c r="H113" s="258"/>
      <c r="I113" s="258"/>
      <c r="J113" s="257"/>
      <c r="K113" s="256"/>
      <c r="L113" s="257"/>
      <c r="M113" s="183"/>
    </row>
    <row r="114" spans="1:13" ht="16.5" thickBot="1" x14ac:dyDescent="0.3">
      <c r="A114" s="390" t="s">
        <v>203</v>
      </c>
      <c r="B114" s="391"/>
      <c r="C114" s="14">
        <f t="shared" ref="C114:K114" si="1">SUM(C108:C113)</f>
        <v>0</v>
      </c>
      <c r="D114" s="14">
        <f t="shared" si="1"/>
        <v>0</v>
      </c>
      <c r="E114" s="14">
        <f t="shared" si="1"/>
        <v>5</v>
      </c>
      <c r="F114" s="14">
        <f t="shared" si="1"/>
        <v>0</v>
      </c>
      <c r="G114" s="14">
        <f t="shared" si="1"/>
        <v>0</v>
      </c>
      <c r="H114" s="14">
        <f t="shared" si="1"/>
        <v>0</v>
      </c>
      <c r="I114" s="14">
        <f t="shared" si="1"/>
        <v>0</v>
      </c>
      <c r="J114" s="14">
        <f t="shared" si="1"/>
        <v>544</v>
      </c>
      <c r="K114" s="14">
        <f t="shared" si="1"/>
        <v>0</v>
      </c>
      <c r="L114" s="45"/>
      <c r="M114" s="45"/>
    </row>
    <row r="115" spans="1:13" ht="15.75" x14ac:dyDescent="0.25">
      <c r="A115" s="285" t="s">
        <v>204</v>
      </c>
    </row>
  </sheetData>
  <mergeCells count="141">
    <mergeCell ref="K90:M90"/>
    <mergeCell ref="C90:J90"/>
    <mergeCell ref="K91:M91"/>
    <mergeCell ref="F11:I11"/>
    <mergeCell ref="F12:I12"/>
    <mergeCell ref="F32:I32"/>
    <mergeCell ref="C69:D69"/>
    <mergeCell ref="E69:H69"/>
    <mergeCell ref="C82:D82"/>
    <mergeCell ref="E82:H82"/>
    <mergeCell ref="F28:I28"/>
    <mergeCell ref="F29:I29"/>
    <mergeCell ref="F30:I30"/>
    <mergeCell ref="F45:I45"/>
    <mergeCell ref="F53:I53"/>
    <mergeCell ref="F22:I22"/>
    <mergeCell ref="F42:I42"/>
    <mergeCell ref="F43:I43"/>
    <mergeCell ref="F44:I44"/>
    <mergeCell ref="E70:H70"/>
    <mergeCell ref="C81:D81"/>
    <mergeCell ref="E81:H81"/>
    <mergeCell ref="C77:D77"/>
    <mergeCell ref="C78:D78"/>
    <mergeCell ref="C79:D79"/>
    <mergeCell ref="C80:D80"/>
    <mergeCell ref="E77:H77"/>
    <mergeCell ref="E78:H78"/>
    <mergeCell ref="E79:H79"/>
    <mergeCell ref="E80:H80"/>
    <mergeCell ref="C73:D73"/>
    <mergeCell ref="E73:H73"/>
    <mergeCell ref="C71:D71"/>
    <mergeCell ref="E71:H71"/>
    <mergeCell ref="C72:D72"/>
    <mergeCell ref="E72:H72"/>
    <mergeCell ref="C74:D74"/>
    <mergeCell ref="E74:H74"/>
    <mergeCell ref="C75:D75"/>
    <mergeCell ref="E75:H75"/>
    <mergeCell ref="C76:D76"/>
    <mergeCell ref="E76:H76"/>
    <mergeCell ref="A114:B114"/>
    <mergeCell ref="A88:B88"/>
    <mergeCell ref="A109:B109"/>
    <mergeCell ref="A110:B110"/>
    <mergeCell ref="A111:B111"/>
    <mergeCell ref="A112:B112"/>
    <mergeCell ref="A100:B100"/>
    <mergeCell ref="A92:B92"/>
    <mergeCell ref="A86:B86"/>
    <mergeCell ref="A87:B87"/>
    <mergeCell ref="A90:B90"/>
    <mergeCell ref="A91:B91"/>
    <mergeCell ref="A113:B113"/>
    <mergeCell ref="A93:B93"/>
    <mergeCell ref="A97:B97"/>
    <mergeCell ref="F86:H86"/>
    <mergeCell ref="F87:H87"/>
    <mergeCell ref="F88:H88"/>
    <mergeCell ref="F7:I7"/>
    <mergeCell ref="K100:M100"/>
    <mergeCell ref="A106:B106"/>
    <mergeCell ref="A107:B107"/>
    <mergeCell ref="A108:B108"/>
    <mergeCell ref="A103:B103"/>
    <mergeCell ref="A104:B104"/>
    <mergeCell ref="K92:M92"/>
    <mergeCell ref="K93:M93"/>
    <mergeCell ref="K98:M98"/>
    <mergeCell ref="K99:M99"/>
    <mergeCell ref="A94:B94"/>
    <mergeCell ref="A95:B95"/>
    <mergeCell ref="A96:B96"/>
    <mergeCell ref="A99:B99"/>
    <mergeCell ref="A98:B98"/>
    <mergeCell ref="K94:M94"/>
    <mergeCell ref="K95:M95"/>
    <mergeCell ref="K96:M96"/>
    <mergeCell ref="C106:L106"/>
    <mergeCell ref="K97:M97"/>
    <mergeCell ref="A85:B85"/>
    <mergeCell ref="F85:H85"/>
    <mergeCell ref="C70:D70"/>
    <mergeCell ref="A38:B38"/>
    <mergeCell ref="A1:C1"/>
    <mergeCell ref="D1:G1"/>
    <mergeCell ref="A3:B3"/>
    <mergeCell ref="C3:D3"/>
    <mergeCell ref="F26:I26"/>
    <mergeCell ref="F27:I27"/>
    <mergeCell ref="E16:H16"/>
    <mergeCell ref="F17:I17"/>
    <mergeCell ref="F23:I23"/>
    <mergeCell ref="F24:I24"/>
    <mergeCell ref="F19:I19"/>
    <mergeCell ref="F20:I20"/>
    <mergeCell ref="F21:I21"/>
    <mergeCell ref="F4:I4"/>
    <mergeCell ref="F5:I5"/>
    <mergeCell ref="F6:I6"/>
    <mergeCell ref="F8:I8"/>
    <mergeCell ref="F9:I9"/>
    <mergeCell ref="F13:I13"/>
    <mergeCell ref="F14:I14"/>
    <mergeCell ref="A18:I18"/>
    <mergeCell ref="F10:I10"/>
    <mergeCell ref="A60:B60"/>
    <mergeCell ref="F52:I52"/>
    <mergeCell ref="C60:D60"/>
    <mergeCell ref="E60:H60"/>
    <mergeCell ref="C67:D67"/>
    <mergeCell ref="C61:D61"/>
    <mergeCell ref="E61:H61"/>
    <mergeCell ref="C62:D62"/>
    <mergeCell ref="E62:H62"/>
    <mergeCell ref="C64:D64"/>
    <mergeCell ref="E64:H64"/>
    <mergeCell ref="C66:D66"/>
    <mergeCell ref="E66:H66"/>
    <mergeCell ref="E67:H67"/>
    <mergeCell ref="A55:F55"/>
    <mergeCell ref="C65:D65"/>
    <mergeCell ref="E65:H65"/>
    <mergeCell ref="F50:I50"/>
    <mergeCell ref="F51:I51"/>
    <mergeCell ref="F47:I47"/>
    <mergeCell ref="F46:I46"/>
    <mergeCell ref="F25:I25"/>
    <mergeCell ref="C63:D63"/>
    <mergeCell ref="E63:H63"/>
    <mergeCell ref="F37:I37"/>
    <mergeCell ref="C68:D68"/>
    <mergeCell ref="E68:H68"/>
    <mergeCell ref="F31:I31"/>
    <mergeCell ref="F48:I48"/>
    <mergeCell ref="F33:I33"/>
    <mergeCell ref="F39:I39"/>
    <mergeCell ref="F40:I40"/>
    <mergeCell ref="F41:I41"/>
    <mergeCell ref="F49:I49"/>
  </mergeCells>
  <hyperlinks>
    <hyperlink ref="F86" r:id="rId1" xr:uid="{00000000-0004-0000-0100-000000000000}"/>
    <hyperlink ref="F87" r:id="rId2" xr:uid="{00000000-0004-0000-0100-000001000000}"/>
  </hyperlinks>
  <pageMargins left="0.23622047244094491" right="0.23622047244094491" top="0.74803149606299213" bottom="0.74803149606299213" header="0.31496062992125984" footer="0.31496062992125984"/>
  <pageSetup paperSize="8" scale="54" orientation="portrait" r:id="rId3"/>
  <headerFooter alignWithMargins="0"/>
  <colBreaks count="1" manualBreakCount="1">
    <brk id="7" max="78" man="1"/>
  </colBreaks>
  <legacy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B5718-C08B-4741-9E09-F2FBC892C6EB}">
  <sheetPr>
    <pageSetUpPr fitToPage="1"/>
  </sheetPr>
  <dimension ref="A1:M112"/>
  <sheetViews>
    <sheetView topLeftCell="A50" zoomScale="70" zoomScaleNormal="70" workbookViewId="0">
      <selection activeCell="A63" sqref="A63:XFD63"/>
    </sheetView>
  </sheetViews>
  <sheetFormatPr defaultColWidth="9.140625" defaultRowHeight="15.75" x14ac:dyDescent="0.25"/>
  <cols>
    <col min="1" max="1" width="36" style="41" bestFit="1" customWidth="1"/>
    <col min="2" max="2" width="17.5703125" style="41" bestFit="1" customWidth="1"/>
    <col min="3" max="3" width="16.85546875" style="41" customWidth="1"/>
    <col min="4" max="4" width="12.42578125" style="41" customWidth="1"/>
    <col min="5" max="5" width="22.42578125" style="41" customWidth="1"/>
    <col min="6" max="6" width="13" style="41" customWidth="1"/>
    <col min="7" max="7" width="10.85546875" style="41" customWidth="1"/>
    <col min="8" max="8" width="22.5703125" style="41" customWidth="1"/>
    <col min="9" max="9" width="14" style="41" customWidth="1"/>
    <col min="10" max="10" width="24.140625" style="41" customWidth="1"/>
    <col min="11" max="11" width="21.5703125" style="41" customWidth="1"/>
    <col min="12" max="12" width="17.42578125" style="41" customWidth="1"/>
    <col min="13" max="13" width="29" style="41" customWidth="1"/>
    <col min="14" max="16384" width="9.140625" style="41"/>
  </cols>
  <sheetData>
    <row r="1" spans="1:9" ht="24.75" customHeight="1" thickBot="1" x14ac:dyDescent="0.3">
      <c r="A1" s="482" t="s">
        <v>0</v>
      </c>
      <c r="B1" s="483"/>
      <c r="C1" s="484"/>
      <c r="D1" s="485" t="s">
        <v>278</v>
      </c>
      <c r="E1" s="483"/>
      <c r="F1" s="483"/>
      <c r="G1" s="486"/>
    </row>
    <row r="2" spans="1:9" ht="24.75" customHeight="1" thickBot="1" x14ac:dyDescent="0.3">
      <c r="A2" s="192"/>
    </row>
    <row r="3" spans="1:9" ht="16.5" thickBot="1" x14ac:dyDescent="0.3">
      <c r="A3" s="487"/>
      <c r="B3" s="487"/>
      <c r="C3" s="488" t="s">
        <v>2</v>
      </c>
      <c r="D3" s="486"/>
    </row>
    <row r="4" spans="1:9" ht="55.5" customHeight="1" thickBot="1" x14ac:dyDescent="0.3">
      <c r="A4" s="219" t="s">
        <v>3</v>
      </c>
      <c r="B4" s="220" t="s">
        <v>4</v>
      </c>
      <c r="C4" s="221" t="s">
        <v>5</v>
      </c>
      <c r="D4" s="221" t="s">
        <v>6</v>
      </c>
      <c r="E4" s="222" t="s">
        <v>7</v>
      </c>
      <c r="F4" s="489" t="s">
        <v>8</v>
      </c>
      <c r="G4" s="490"/>
      <c r="H4" s="490"/>
      <c r="I4" s="491"/>
    </row>
    <row r="5" spans="1:9" ht="16.5" thickBot="1" x14ac:dyDescent="0.3">
      <c r="A5" s="223" t="s">
        <v>9</v>
      </c>
      <c r="B5" s="193"/>
      <c r="C5" s="194"/>
      <c r="D5" s="194"/>
      <c r="E5" s="193"/>
      <c r="F5" s="492"/>
      <c r="G5" s="492"/>
      <c r="H5" s="492"/>
      <c r="I5" s="493"/>
    </row>
    <row r="6" spans="1:9" ht="33.75" customHeight="1" x14ac:dyDescent="0.25">
      <c r="A6" s="29" t="s">
        <v>10</v>
      </c>
      <c r="B6" s="258">
        <v>3</v>
      </c>
      <c r="C6" s="258">
        <v>12</v>
      </c>
      <c r="D6" s="258">
        <v>66</v>
      </c>
      <c r="E6" s="154">
        <v>3</v>
      </c>
      <c r="F6" s="481" t="s">
        <v>347</v>
      </c>
      <c r="G6" s="354"/>
      <c r="H6" s="354"/>
      <c r="I6" s="355"/>
    </row>
    <row r="7" spans="1:9" ht="33.75" customHeight="1" x14ac:dyDescent="0.25">
      <c r="A7" s="29" t="s">
        <v>354</v>
      </c>
      <c r="B7" s="258">
        <v>37</v>
      </c>
      <c r="C7" s="258"/>
      <c r="D7" s="258">
        <v>486</v>
      </c>
      <c r="E7" s="258">
        <v>2</v>
      </c>
      <c r="F7" s="329" t="s">
        <v>344</v>
      </c>
      <c r="G7" s="330"/>
      <c r="H7" s="330"/>
      <c r="I7" s="331"/>
    </row>
    <row r="8" spans="1:9" x14ac:dyDescent="0.25">
      <c r="A8" s="145" t="s">
        <v>122</v>
      </c>
      <c r="B8" s="47">
        <v>3</v>
      </c>
      <c r="C8" s="47">
        <v>25</v>
      </c>
      <c r="D8" s="47">
        <v>72</v>
      </c>
      <c r="E8" s="279">
        <v>1</v>
      </c>
      <c r="F8" s="329" t="s">
        <v>213</v>
      </c>
      <c r="G8" s="330"/>
      <c r="H8" s="330"/>
      <c r="I8" s="331"/>
    </row>
    <row r="9" spans="1:9" ht="35.25" customHeight="1" x14ac:dyDescent="0.25">
      <c r="A9" s="145" t="s">
        <v>214</v>
      </c>
      <c r="B9" s="47">
        <v>2</v>
      </c>
      <c r="C9" s="47">
        <v>0</v>
      </c>
      <c r="D9" s="47">
        <v>6</v>
      </c>
      <c r="E9" s="279">
        <v>0</v>
      </c>
      <c r="F9" s="329" t="s">
        <v>441</v>
      </c>
      <c r="G9" s="330"/>
      <c r="H9" s="330"/>
      <c r="I9" s="331"/>
    </row>
    <row r="10" spans="1:9" ht="45.75" customHeight="1" x14ac:dyDescent="0.25">
      <c r="A10" s="145" t="s">
        <v>18</v>
      </c>
      <c r="B10" s="47">
        <v>4</v>
      </c>
      <c r="C10" s="47">
        <v>3</v>
      </c>
      <c r="D10" s="47">
        <v>112</v>
      </c>
      <c r="E10" s="279"/>
      <c r="F10" s="329" t="s">
        <v>493</v>
      </c>
      <c r="G10" s="330"/>
      <c r="H10" s="330"/>
      <c r="I10" s="331"/>
    </row>
    <row r="11" spans="1:9" x14ac:dyDescent="0.25">
      <c r="A11" s="145"/>
      <c r="B11" s="47"/>
      <c r="C11" s="47"/>
      <c r="D11" s="47"/>
      <c r="E11" s="279"/>
      <c r="F11" s="329"/>
      <c r="G11" s="330"/>
      <c r="H11" s="330"/>
      <c r="I11" s="331"/>
    </row>
    <row r="12" spans="1:9" x14ac:dyDescent="0.25">
      <c r="A12" s="145"/>
      <c r="B12" s="47"/>
      <c r="C12" s="47"/>
      <c r="D12" s="47"/>
      <c r="E12" s="279"/>
      <c r="F12" s="329"/>
      <c r="G12" s="330"/>
      <c r="H12" s="330"/>
      <c r="I12" s="331"/>
    </row>
    <row r="13" spans="1:9" x14ac:dyDescent="0.25">
      <c r="A13" s="282"/>
      <c r="B13" s="291"/>
      <c r="C13" s="258"/>
      <c r="D13" s="291"/>
      <c r="E13" s="279"/>
      <c r="F13" s="329"/>
      <c r="G13" s="330"/>
      <c r="H13" s="330"/>
      <c r="I13" s="331"/>
    </row>
    <row r="14" spans="1:9" ht="16.5" thickBot="1" x14ac:dyDescent="0.3">
      <c r="A14" s="29"/>
      <c r="B14" s="258"/>
      <c r="C14" s="195"/>
      <c r="D14" s="258"/>
      <c r="E14" s="279"/>
      <c r="F14" s="329"/>
      <c r="G14" s="330"/>
      <c r="H14" s="330"/>
      <c r="I14" s="331"/>
    </row>
    <row r="15" spans="1:9" ht="15.75" customHeight="1" thickBot="1" x14ac:dyDescent="0.3">
      <c r="A15" s="196" t="s">
        <v>32</v>
      </c>
      <c r="B15" s="197">
        <f>SUM(B6:B14)</f>
        <v>49</v>
      </c>
      <c r="C15" s="197">
        <f>SUM(C6:C14)</f>
        <v>40</v>
      </c>
      <c r="D15" s="197">
        <f>SUM(D6:D14)</f>
        <v>742</v>
      </c>
      <c r="E15" s="197">
        <f>SUM(E6:E14)</f>
        <v>6</v>
      </c>
      <c r="F15" s="198"/>
      <c r="G15" s="198"/>
      <c r="H15" s="198"/>
      <c r="I15" s="199"/>
    </row>
    <row r="16" spans="1:9" ht="21.75" customHeight="1" thickBot="1" x14ac:dyDescent="0.3">
      <c r="A16" s="224"/>
      <c r="B16" s="225"/>
      <c r="C16" s="225"/>
      <c r="D16" s="225"/>
      <c r="E16" s="494"/>
      <c r="F16" s="494"/>
      <c r="G16" s="494"/>
      <c r="H16" s="494"/>
    </row>
    <row r="17" spans="1:9" ht="55.5" customHeight="1" thickBot="1" x14ac:dyDescent="0.3">
      <c r="A17" s="219" t="s">
        <v>3</v>
      </c>
      <c r="B17" s="220" t="s">
        <v>4</v>
      </c>
      <c r="C17" s="221" t="s">
        <v>5</v>
      </c>
      <c r="D17" s="221" t="s">
        <v>6</v>
      </c>
      <c r="E17" s="221" t="s">
        <v>33</v>
      </c>
      <c r="F17" s="495" t="s">
        <v>34</v>
      </c>
      <c r="G17" s="496"/>
      <c r="H17" s="496"/>
      <c r="I17" s="497"/>
    </row>
    <row r="18" spans="1:9" ht="26.25" customHeight="1" thickBot="1" x14ac:dyDescent="0.3">
      <c r="A18" s="498" t="s">
        <v>35</v>
      </c>
      <c r="B18" s="499"/>
      <c r="C18" s="499"/>
      <c r="D18" s="499"/>
      <c r="E18" s="499"/>
      <c r="F18" s="499"/>
      <c r="G18" s="499"/>
      <c r="H18" s="499"/>
      <c r="I18" s="500"/>
    </row>
    <row r="19" spans="1:9" ht="20.100000000000001" customHeight="1" x14ac:dyDescent="0.25">
      <c r="A19" s="200" t="s">
        <v>10</v>
      </c>
      <c r="B19" s="47">
        <v>6</v>
      </c>
      <c r="C19" s="47">
        <v>43</v>
      </c>
      <c r="D19" s="47">
        <v>0</v>
      </c>
      <c r="E19" s="47">
        <f>C19*3</f>
        <v>129</v>
      </c>
      <c r="F19" s="481"/>
      <c r="G19" s="354"/>
      <c r="H19" s="354"/>
      <c r="I19" s="355"/>
    </row>
    <row r="20" spans="1:9" x14ac:dyDescent="0.25">
      <c r="A20" s="29" t="s">
        <v>36</v>
      </c>
      <c r="B20" s="3">
        <v>62</v>
      </c>
      <c r="C20" s="3">
        <v>372</v>
      </c>
      <c r="D20" s="3"/>
      <c r="E20" s="144">
        <v>997.5</v>
      </c>
      <c r="F20" s="329"/>
      <c r="G20" s="330"/>
      <c r="H20" s="330"/>
      <c r="I20" s="331"/>
    </row>
    <row r="21" spans="1:9" x14ac:dyDescent="0.25">
      <c r="A21" s="282" t="s">
        <v>217</v>
      </c>
      <c r="B21" s="177">
        <v>5</v>
      </c>
      <c r="C21" s="177">
        <v>60</v>
      </c>
      <c r="D21" s="177">
        <v>0</v>
      </c>
      <c r="E21" s="251">
        <v>180</v>
      </c>
      <c r="F21" s="329"/>
      <c r="G21" s="330"/>
      <c r="H21" s="330"/>
      <c r="I21" s="331"/>
    </row>
    <row r="22" spans="1:9" x14ac:dyDescent="0.25">
      <c r="A22" s="282" t="s">
        <v>218</v>
      </c>
      <c r="B22" s="159">
        <v>13</v>
      </c>
      <c r="C22" s="159">
        <v>39</v>
      </c>
      <c r="D22" s="159">
        <v>0</v>
      </c>
      <c r="E22" s="246">
        <v>507</v>
      </c>
      <c r="F22" s="329"/>
      <c r="G22" s="330"/>
      <c r="H22" s="330"/>
      <c r="I22" s="331"/>
    </row>
    <row r="23" spans="1:9" x14ac:dyDescent="0.25">
      <c r="A23" s="282" t="s">
        <v>355</v>
      </c>
      <c r="B23" s="291">
        <v>23</v>
      </c>
      <c r="C23" s="291">
        <v>184</v>
      </c>
      <c r="D23" s="291">
        <v>3</v>
      </c>
      <c r="E23" s="291">
        <f>SUM(C23*D23)</f>
        <v>552</v>
      </c>
      <c r="F23" s="329"/>
      <c r="G23" s="330"/>
      <c r="H23" s="330"/>
      <c r="I23" s="331"/>
    </row>
    <row r="24" spans="1:9" ht="18" customHeight="1" x14ac:dyDescent="0.25">
      <c r="A24" s="282" t="s">
        <v>54</v>
      </c>
      <c r="B24" s="291">
        <v>3</v>
      </c>
      <c r="C24" s="258"/>
      <c r="D24" s="258"/>
      <c r="E24" s="258"/>
      <c r="F24" s="329"/>
      <c r="G24" s="330"/>
      <c r="H24" s="330"/>
      <c r="I24" s="331"/>
    </row>
    <row r="25" spans="1:9" x14ac:dyDescent="0.25">
      <c r="A25" s="29" t="s">
        <v>227</v>
      </c>
      <c r="B25" s="258">
        <v>18</v>
      </c>
      <c r="C25" s="258">
        <v>76</v>
      </c>
      <c r="D25" s="258">
        <v>3</v>
      </c>
      <c r="E25" s="258">
        <v>107.5</v>
      </c>
      <c r="F25" s="329" t="s">
        <v>346</v>
      </c>
      <c r="G25" s="330"/>
      <c r="H25" s="330"/>
      <c r="I25" s="331"/>
    </row>
    <row r="26" spans="1:9" x14ac:dyDescent="0.25">
      <c r="A26" s="29" t="s">
        <v>348</v>
      </c>
      <c r="B26" s="273">
        <v>17</v>
      </c>
      <c r="C26" s="273">
        <v>68</v>
      </c>
      <c r="D26" s="245">
        <v>0</v>
      </c>
      <c r="E26" s="273">
        <v>132</v>
      </c>
      <c r="F26" s="329"/>
      <c r="G26" s="330"/>
      <c r="H26" s="330"/>
      <c r="I26" s="331"/>
    </row>
    <row r="27" spans="1:9" ht="31.5" x14ac:dyDescent="0.25">
      <c r="A27" s="29" t="s">
        <v>352</v>
      </c>
      <c r="B27" s="273">
        <v>2</v>
      </c>
      <c r="C27" s="273">
        <v>11</v>
      </c>
      <c r="D27" s="273">
        <v>0</v>
      </c>
      <c r="E27" s="273">
        <v>21</v>
      </c>
      <c r="F27" s="329" t="s">
        <v>353</v>
      </c>
      <c r="G27" s="330"/>
      <c r="H27" s="330"/>
      <c r="I27" s="331"/>
    </row>
    <row r="28" spans="1:9" ht="18.75" customHeight="1" x14ac:dyDescent="0.25">
      <c r="A28" s="29" t="s">
        <v>122</v>
      </c>
      <c r="B28" s="273">
        <v>19</v>
      </c>
      <c r="C28" s="273">
        <v>32</v>
      </c>
      <c r="D28" s="273">
        <v>1</v>
      </c>
      <c r="E28" s="292">
        <v>117</v>
      </c>
      <c r="F28" s="329" t="s">
        <v>362</v>
      </c>
      <c r="G28" s="330"/>
      <c r="H28" s="330"/>
      <c r="I28" s="331"/>
    </row>
    <row r="29" spans="1:9" x14ac:dyDescent="0.25">
      <c r="A29" s="145" t="s">
        <v>370</v>
      </c>
      <c r="B29" s="47">
        <v>2</v>
      </c>
      <c r="C29" s="47">
        <v>12</v>
      </c>
      <c r="D29" s="47"/>
      <c r="E29" s="279">
        <v>25</v>
      </c>
      <c r="F29" s="329" t="s">
        <v>371</v>
      </c>
      <c r="G29" s="330"/>
      <c r="H29" s="330"/>
      <c r="I29" s="331"/>
    </row>
    <row r="30" spans="1:9" ht="47.25" customHeight="1" x14ac:dyDescent="0.25">
      <c r="A30" s="29" t="s">
        <v>378</v>
      </c>
      <c r="B30" s="291">
        <v>7</v>
      </c>
      <c r="C30" s="291">
        <v>51</v>
      </c>
      <c r="D30" s="291">
        <v>0</v>
      </c>
      <c r="E30" s="291">
        <v>204</v>
      </c>
      <c r="F30" s="344" t="s">
        <v>379</v>
      </c>
      <c r="G30" s="345"/>
      <c r="H30" s="345"/>
      <c r="I30" s="346"/>
    </row>
    <row r="31" spans="1:9" x14ac:dyDescent="0.25">
      <c r="A31" s="29" t="s">
        <v>381</v>
      </c>
      <c r="B31" s="258">
        <v>3</v>
      </c>
      <c r="C31" s="258">
        <v>8</v>
      </c>
      <c r="D31" s="258">
        <v>0</v>
      </c>
      <c r="E31" s="258">
        <v>24</v>
      </c>
      <c r="F31" s="329" t="s">
        <v>382</v>
      </c>
      <c r="G31" s="330"/>
      <c r="H31" s="330"/>
      <c r="I31" s="331"/>
    </row>
    <row r="32" spans="1:9" ht="33" customHeight="1" x14ac:dyDescent="0.25">
      <c r="A32" s="260" t="s">
        <v>385</v>
      </c>
      <c r="B32" s="258">
        <v>4</v>
      </c>
      <c r="C32" s="258">
        <v>14</v>
      </c>
      <c r="D32" s="258">
        <v>0</v>
      </c>
      <c r="E32" s="258">
        <v>30.5</v>
      </c>
      <c r="F32" s="329" t="s">
        <v>386</v>
      </c>
      <c r="G32" s="330"/>
      <c r="H32" s="330"/>
      <c r="I32" s="331"/>
    </row>
    <row r="33" spans="1:9" x14ac:dyDescent="0.25">
      <c r="A33" s="260" t="s">
        <v>30</v>
      </c>
      <c r="B33" s="258"/>
      <c r="C33" s="258"/>
      <c r="D33" s="258"/>
      <c r="E33" s="258">
        <v>143.75</v>
      </c>
      <c r="F33" s="329" t="s">
        <v>390</v>
      </c>
      <c r="G33" s="330"/>
      <c r="H33" s="330"/>
      <c r="I33" s="331"/>
    </row>
    <row r="34" spans="1:9" ht="37.5" customHeight="1" x14ac:dyDescent="0.25">
      <c r="A34" s="260" t="s">
        <v>214</v>
      </c>
      <c r="B34" s="258">
        <v>3</v>
      </c>
      <c r="C34" s="258">
        <v>10</v>
      </c>
      <c r="D34" s="258">
        <v>0</v>
      </c>
      <c r="E34" s="258">
        <v>39</v>
      </c>
      <c r="F34" s="329" t="s">
        <v>442</v>
      </c>
      <c r="G34" s="330"/>
      <c r="H34" s="330"/>
      <c r="I34" s="331"/>
    </row>
    <row r="35" spans="1:9" ht="37.5" customHeight="1" x14ac:dyDescent="0.25">
      <c r="A35" s="311" t="s">
        <v>555</v>
      </c>
      <c r="B35" s="258">
        <v>3</v>
      </c>
      <c r="C35" s="258">
        <v>21</v>
      </c>
      <c r="D35" s="258">
        <v>0</v>
      </c>
      <c r="E35" s="258">
        <f>21*5</f>
        <v>105</v>
      </c>
      <c r="F35" s="329" t="s">
        <v>556</v>
      </c>
      <c r="G35" s="330"/>
      <c r="H35" s="330"/>
      <c r="I35" s="331"/>
    </row>
    <row r="36" spans="1:9" ht="32.25" thickBot="1" x14ac:dyDescent="0.3">
      <c r="A36" s="27" t="s">
        <v>414</v>
      </c>
      <c r="B36" s="287">
        <v>1</v>
      </c>
      <c r="C36" s="287">
        <v>6</v>
      </c>
      <c r="D36" s="287">
        <v>0</v>
      </c>
      <c r="E36" s="287">
        <f>6*4</f>
        <v>24</v>
      </c>
      <c r="F36" s="501" t="s">
        <v>421</v>
      </c>
      <c r="G36" s="502"/>
      <c r="H36" s="502"/>
      <c r="I36" s="503"/>
    </row>
    <row r="37" spans="1:9" ht="20.100000000000001" customHeight="1" thickBot="1" x14ac:dyDescent="0.3">
      <c r="A37" s="196" t="s">
        <v>32</v>
      </c>
      <c r="B37" s="197">
        <f>SUM(B19:B36)</f>
        <v>191</v>
      </c>
      <c r="C37" s="197">
        <f>SUM(C19:C36)</f>
        <v>1007</v>
      </c>
      <c r="D37" s="197">
        <f>SUM(D19:D36)</f>
        <v>7</v>
      </c>
      <c r="E37" s="197">
        <f>SUM(E19:E36)</f>
        <v>3338.25</v>
      </c>
      <c r="F37" s="202"/>
      <c r="G37" s="203"/>
      <c r="H37" s="203"/>
      <c r="I37" s="204"/>
    </row>
    <row r="38" spans="1:9" x14ac:dyDescent="0.25">
      <c r="A38" s="39"/>
      <c r="E38" s="39"/>
      <c r="F38" s="39"/>
      <c r="G38" s="39"/>
      <c r="H38" s="39"/>
    </row>
    <row r="39" spans="1:9" ht="16.5" thickBot="1" x14ac:dyDescent="0.3">
      <c r="A39" s="39"/>
      <c r="E39" s="39"/>
      <c r="F39" s="39"/>
      <c r="G39" s="39"/>
      <c r="H39" s="39"/>
    </row>
    <row r="40" spans="1:9" ht="55.5" customHeight="1" thickBot="1" x14ac:dyDescent="0.3">
      <c r="A40" s="219" t="s">
        <v>3</v>
      </c>
      <c r="B40" s="220" t="s">
        <v>4</v>
      </c>
      <c r="C40" s="221" t="s">
        <v>5</v>
      </c>
      <c r="D40" s="221" t="s">
        <v>6</v>
      </c>
      <c r="E40" s="226" t="s">
        <v>73</v>
      </c>
      <c r="F40" s="495" t="s">
        <v>34</v>
      </c>
      <c r="G40" s="496"/>
      <c r="H40" s="496"/>
      <c r="I40" s="497"/>
    </row>
    <row r="41" spans="1:9" ht="26.25" customHeight="1" thickBot="1" x14ac:dyDescent="0.3">
      <c r="A41" s="504" t="s">
        <v>74</v>
      </c>
      <c r="B41" s="496"/>
      <c r="C41" s="205"/>
      <c r="D41" s="205"/>
      <c r="E41" s="205"/>
      <c r="F41" s="206"/>
      <c r="G41" s="206"/>
      <c r="H41" s="206"/>
      <c r="I41" s="207"/>
    </row>
    <row r="42" spans="1:9" x14ac:dyDescent="0.25">
      <c r="A42" s="282" t="s">
        <v>341</v>
      </c>
      <c r="B42" s="258">
        <v>1</v>
      </c>
      <c r="C42" s="258">
        <v>20</v>
      </c>
      <c r="D42" s="258"/>
      <c r="E42" s="260"/>
      <c r="F42" s="508" t="s">
        <v>279</v>
      </c>
      <c r="G42" s="509"/>
      <c r="H42" s="509"/>
      <c r="I42" s="510"/>
    </row>
    <row r="43" spans="1:9" x14ac:dyDescent="0.25">
      <c r="A43" s="282" t="s">
        <v>343</v>
      </c>
      <c r="B43" s="258">
        <v>1</v>
      </c>
      <c r="C43" s="258">
        <v>24</v>
      </c>
      <c r="D43" s="258">
        <v>26</v>
      </c>
      <c r="E43" s="260"/>
      <c r="F43" s="312" t="s">
        <v>342</v>
      </c>
      <c r="G43" s="312"/>
      <c r="H43" s="312"/>
      <c r="I43" s="343"/>
    </row>
    <row r="44" spans="1:9" ht="30.75" customHeight="1" x14ac:dyDescent="0.25">
      <c r="A44" s="293" t="s">
        <v>354</v>
      </c>
      <c r="B44" s="274">
        <v>8</v>
      </c>
      <c r="C44" s="274">
        <v>670</v>
      </c>
      <c r="D44" s="274">
        <v>200</v>
      </c>
      <c r="E44" s="294"/>
      <c r="F44" s="511" t="s">
        <v>345</v>
      </c>
      <c r="G44" s="512"/>
      <c r="H44" s="512"/>
      <c r="I44" s="513"/>
    </row>
    <row r="45" spans="1:9" ht="31.5" x14ac:dyDescent="0.25">
      <c r="A45" s="29" t="s">
        <v>352</v>
      </c>
      <c r="B45" s="291">
        <v>1</v>
      </c>
      <c r="C45" s="258">
        <v>300</v>
      </c>
      <c r="D45" s="291">
        <v>35</v>
      </c>
      <c r="E45" s="284"/>
      <c r="F45" s="329" t="s">
        <v>369</v>
      </c>
      <c r="G45" s="330"/>
      <c r="H45" s="330"/>
      <c r="I45" s="331"/>
    </row>
    <row r="46" spans="1:9" x14ac:dyDescent="0.25">
      <c r="A46" s="29" t="s">
        <v>356</v>
      </c>
      <c r="B46" s="258">
        <v>2</v>
      </c>
      <c r="C46" s="258">
        <v>53</v>
      </c>
      <c r="D46" s="258">
        <v>0</v>
      </c>
      <c r="E46" s="284"/>
      <c r="F46" s="329" t="s">
        <v>357</v>
      </c>
      <c r="G46" s="330"/>
      <c r="H46" s="330"/>
      <c r="I46" s="331"/>
    </row>
    <row r="47" spans="1:9" ht="43.5" customHeight="1" x14ac:dyDescent="0.25">
      <c r="A47" s="282" t="s">
        <v>359</v>
      </c>
      <c r="B47" s="258">
        <v>1</v>
      </c>
      <c r="C47" s="258">
        <v>9</v>
      </c>
      <c r="D47" s="258">
        <v>0</v>
      </c>
      <c r="E47" s="284"/>
      <c r="F47" s="329" t="s">
        <v>360</v>
      </c>
      <c r="G47" s="330"/>
      <c r="H47" s="330"/>
      <c r="I47" s="331"/>
    </row>
    <row r="48" spans="1:9" x14ac:dyDescent="0.25">
      <c r="A48" s="29" t="s">
        <v>373</v>
      </c>
      <c r="B48" s="287">
        <v>1</v>
      </c>
      <c r="C48" s="287">
        <v>35</v>
      </c>
      <c r="D48" s="287">
        <v>19</v>
      </c>
      <c r="E48" s="298"/>
      <c r="F48" s="347" t="s">
        <v>372</v>
      </c>
      <c r="G48" s="348"/>
      <c r="H48" s="348"/>
      <c r="I48" s="349"/>
    </row>
    <row r="49" spans="1:11" x14ac:dyDescent="0.25">
      <c r="A49" s="29" t="s">
        <v>240</v>
      </c>
      <c r="B49" s="258">
        <v>4</v>
      </c>
      <c r="C49" s="258">
        <v>16</v>
      </c>
      <c r="D49" s="258">
        <v>7</v>
      </c>
      <c r="E49" s="284"/>
      <c r="F49" s="329"/>
      <c r="G49" s="330"/>
      <c r="H49" s="330"/>
      <c r="I49" s="331"/>
    </row>
    <row r="50" spans="1:11" ht="54" customHeight="1" x14ac:dyDescent="0.25">
      <c r="A50" s="282" t="s">
        <v>385</v>
      </c>
      <c r="B50" s="259">
        <v>1</v>
      </c>
      <c r="C50" s="259">
        <v>8</v>
      </c>
      <c r="D50" s="259">
        <v>0</v>
      </c>
      <c r="E50" s="208"/>
      <c r="F50" s="505" t="s">
        <v>387</v>
      </c>
      <c r="G50" s="506"/>
      <c r="H50" s="506"/>
      <c r="I50" s="507"/>
    </row>
    <row r="51" spans="1:11" x14ac:dyDescent="0.25">
      <c r="A51" s="282" t="s">
        <v>30</v>
      </c>
      <c r="B51" s="259">
        <v>7</v>
      </c>
      <c r="C51" s="259">
        <v>24</v>
      </c>
      <c r="D51" s="259"/>
      <c r="E51" s="284"/>
      <c r="F51" s="312" t="s">
        <v>389</v>
      </c>
      <c r="G51" s="312"/>
      <c r="H51" s="312"/>
      <c r="I51" s="343"/>
    </row>
    <row r="52" spans="1:11" ht="31.5" x14ac:dyDescent="0.25">
      <c r="A52" s="27" t="s">
        <v>414</v>
      </c>
      <c r="B52" s="287">
        <v>2</v>
      </c>
      <c r="C52" s="287">
        <v>3</v>
      </c>
      <c r="D52" s="287">
        <v>0</v>
      </c>
      <c r="E52" s="287"/>
      <c r="F52" s="329" t="s">
        <v>418</v>
      </c>
      <c r="G52" s="330"/>
      <c r="H52" s="330"/>
      <c r="I52" s="331"/>
    </row>
    <row r="53" spans="1:11" ht="16.5" thickBot="1" x14ac:dyDescent="0.3">
      <c r="A53" s="260"/>
      <c r="B53" s="258"/>
      <c r="C53" s="258"/>
      <c r="D53" s="258"/>
      <c r="E53" s="258"/>
      <c r="F53" s="312"/>
      <c r="G53" s="312"/>
      <c r="H53" s="312"/>
      <c r="I53" s="343"/>
    </row>
    <row r="54" spans="1:11" ht="16.5" thickBot="1" x14ac:dyDescent="0.3">
      <c r="A54" s="209" t="s">
        <v>95</v>
      </c>
      <c r="B54" s="197">
        <f>SUM(B42:B53)</f>
        <v>29</v>
      </c>
      <c r="C54" s="197">
        <f>SUM(C42:C53)</f>
        <v>1162</v>
      </c>
      <c r="D54" s="197">
        <f>SUM(D42:D53)</f>
        <v>287</v>
      </c>
      <c r="E54" s="197">
        <f>COUNTIF(E42:E53,"&lt;&gt;")</f>
        <v>0</v>
      </c>
      <c r="F54" s="516"/>
      <c r="G54" s="517"/>
      <c r="H54" s="517"/>
      <c r="I54" s="518"/>
    </row>
    <row r="55" spans="1:11" ht="16.5" thickBot="1" x14ac:dyDescent="0.3">
      <c r="A55" s="210"/>
      <c r="B55" s="210"/>
      <c r="C55" s="210"/>
      <c r="D55" s="210"/>
    </row>
    <row r="56" spans="1:11" ht="16.5" thickBot="1" x14ac:dyDescent="0.3">
      <c r="A56" s="519" t="s">
        <v>96</v>
      </c>
      <c r="B56" s="520"/>
      <c r="C56" s="520"/>
      <c r="D56" s="520"/>
      <c r="E56" s="520"/>
      <c r="F56" s="521"/>
    </row>
    <row r="57" spans="1:11" ht="16.5" thickBot="1" x14ac:dyDescent="0.3">
      <c r="A57" s="210"/>
      <c r="B57" s="227" t="s">
        <v>97</v>
      </c>
      <c r="C57" s="228" t="s">
        <v>98</v>
      </c>
      <c r="D57" s="229" t="s">
        <v>99</v>
      </c>
      <c r="E57" s="230" t="s">
        <v>248</v>
      </c>
      <c r="F57" s="230" t="s">
        <v>73</v>
      </c>
    </row>
    <row r="58" spans="1:11" ht="22.5" customHeight="1" thickBot="1" x14ac:dyDescent="0.3">
      <c r="A58" s="210"/>
      <c r="B58" s="211">
        <f>SUM(B15+B37+B54)</f>
        <v>269</v>
      </c>
      <c r="C58" s="211">
        <f>SUM(C15+C37+C54)</f>
        <v>2209</v>
      </c>
      <c r="D58" s="211">
        <f>SUM(D15+D37+D54)</f>
        <v>1036</v>
      </c>
      <c r="E58" s="212">
        <f>E37</f>
        <v>3338.25</v>
      </c>
      <c r="F58" s="212">
        <f>SUM(E54)</f>
        <v>0</v>
      </c>
    </row>
    <row r="59" spans="1:11" ht="18" customHeight="1" x14ac:dyDescent="0.25"/>
    <row r="60" spans="1:11" ht="16.5" thickBot="1" x14ac:dyDescent="0.3">
      <c r="H60" s="39"/>
      <c r="I60" s="39"/>
      <c r="J60" s="39"/>
      <c r="K60" s="39"/>
    </row>
    <row r="61" spans="1:11" ht="16.5" thickBot="1" x14ac:dyDescent="0.3">
      <c r="A61" s="482" t="s">
        <v>100</v>
      </c>
      <c r="B61" s="522"/>
      <c r="C61" s="523" t="s">
        <v>101</v>
      </c>
      <c r="D61" s="524"/>
      <c r="E61" s="495" t="s">
        <v>34</v>
      </c>
      <c r="F61" s="496"/>
      <c r="G61" s="496"/>
      <c r="H61" s="497"/>
    </row>
    <row r="62" spans="1:11" x14ac:dyDescent="0.25">
      <c r="A62" s="231" t="s">
        <v>102</v>
      </c>
      <c r="B62" s="214" t="s">
        <v>103</v>
      </c>
      <c r="C62" s="525" t="s">
        <v>104</v>
      </c>
      <c r="D62" s="526"/>
      <c r="E62" s="527"/>
      <c r="F62" s="528"/>
      <c r="G62" s="528"/>
      <c r="H62" s="529"/>
    </row>
    <row r="63" spans="1:11" ht="36.75" customHeight="1" x14ac:dyDescent="0.25">
      <c r="A63" s="283" t="s">
        <v>505</v>
      </c>
      <c r="B63" s="283">
        <v>15</v>
      </c>
      <c r="C63" s="321" t="s">
        <v>503</v>
      </c>
      <c r="D63" s="322"/>
      <c r="E63" s="329" t="s">
        <v>504</v>
      </c>
      <c r="F63" s="330"/>
      <c r="G63" s="330"/>
      <c r="H63" s="331"/>
    </row>
    <row r="64" spans="1:11" ht="18.75" customHeight="1" x14ac:dyDescent="0.25">
      <c r="A64" s="283" t="s">
        <v>111</v>
      </c>
      <c r="B64" s="283">
        <v>1</v>
      </c>
      <c r="C64" s="321" t="s">
        <v>108</v>
      </c>
      <c r="D64" s="322"/>
      <c r="E64" s="344" t="s">
        <v>280</v>
      </c>
      <c r="F64" s="514"/>
      <c r="G64" s="514"/>
      <c r="H64" s="515"/>
    </row>
    <row r="65" spans="1:11" ht="18.75" customHeight="1" x14ac:dyDescent="0.25">
      <c r="A65" s="275" t="s">
        <v>281</v>
      </c>
      <c r="B65" s="283">
        <v>1</v>
      </c>
      <c r="C65" s="321" t="s">
        <v>108</v>
      </c>
      <c r="D65" s="322"/>
      <c r="E65" s="323" t="s">
        <v>282</v>
      </c>
      <c r="F65" s="324"/>
      <c r="G65" s="324"/>
      <c r="H65" s="325"/>
    </row>
    <row r="66" spans="1:11" ht="18.75" customHeight="1" x14ac:dyDescent="0.25">
      <c r="A66" s="283" t="s">
        <v>331</v>
      </c>
      <c r="B66" s="283">
        <v>1</v>
      </c>
      <c r="C66" s="321" t="s">
        <v>332</v>
      </c>
      <c r="D66" s="322"/>
      <c r="E66" s="344" t="s">
        <v>333</v>
      </c>
      <c r="F66" s="514"/>
      <c r="G66" s="514"/>
      <c r="H66" s="515"/>
    </row>
    <row r="67" spans="1:11" ht="18.75" customHeight="1" x14ac:dyDescent="0.25">
      <c r="A67" s="283" t="s">
        <v>349</v>
      </c>
      <c r="B67" s="283">
        <v>1</v>
      </c>
      <c r="C67" s="321" t="s">
        <v>106</v>
      </c>
      <c r="D67" s="322"/>
      <c r="E67" s="344"/>
      <c r="F67" s="514"/>
      <c r="G67" s="514"/>
      <c r="H67" s="515"/>
    </row>
    <row r="68" spans="1:11" ht="18.75" customHeight="1" x14ac:dyDescent="0.25">
      <c r="A68" s="283" t="s">
        <v>314</v>
      </c>
      <c r="B68" s="283">
        <v>1</v>
      </c>
      <c r="C68" s="321" t="s">
        <v>350</v>
      </c>
      <c r="D68" s="322"/>
      <c r="E68" s="329" t="s">
        <v>351</v>
      </c>
      <c r="F68" s="330"/>
      <c r="G68" s="330"/>
      <c r="H68" s="331"/>
    </row>
    <row r="69" spans="1:11" ht="18.75" customHeight="1" x14ac:dyDescent="0.25">
      <c r="A69" s="283" t="s">
        <v>84</v>
      </c>
      <c r="B69" s="283">
        <v>3</v>
      </c>
      <c r="C69" s="321" t="s">
        <v>106</v>
      </c>
      <c r="D69" s="322"/>
      <c r="E69" s="530"/>
      <c r="F69" s="531"/>
      <c r="G69" s="531"/>
      <c r="H69" s="532"/>
    </row>
    <row r="70" spans="1:11" ht="16.5" customHeight="1" x14ac:dyDescent="0.25">
      <c r="A70" s="283" t="s">
        <v>115</v>
      </c>
      <c r="B70" s="283">
        <v>3</v>
      </c>
      <c r="C70" s="321" t="s">
        <v>106</v>
      </c>
      <c r="D70" s="322"/>
      <c r="E70" s="344"/>
      <c r="F70" s="514"/>
      <c r="G70" s="514"/>
      <c r="H70" s="515"/>
    </row>
    <row r="71" spans="1:11" ht="16.5" customHeight="1" x14ac:dyDescent="0.25">
      <c r="A71" s="159" t="s">
        <v>358</v>
      </c>
      <c r="B71" s="252">
        <v>3</v>
      </c>
      <c r="C71" s="321" t="s">
        <v>106</v>
      </c>
      <c r="D71" s="322"/>
      <c r="E71" s="344"/>
      <c r="F71" s="345"/>
      <c r="G71" s="345"/>
      <c r="H71" s="346"/>
    </row>
    <row r="72" spans="1:11" ht="16.5" customHeight="1" x14ac:dyDescent="0.25">
      <c r="A72" s="253" t="s">
        <v>105</v>
      </c>
      <c r="B72" s="299">
        <v>1</v>
      </c>
      <c r="C72" s="321" t="s">
        <v>145</v>
      </c>
      <c r="D72" s="322"/>
      <c r="E72" s="344" t="s">
        <v>361</v>
      </c>
      <c r="F72" s="345"/>
      <c r="G72" s="345"/>
      <c r="H72" s="346"/>
    </row>
    <row r="73" spans="1:11" ht="16.5" customHeight="1" x14ac:dyDescent="0.25">
      <c r="A73" s="253" t="s">
        <v>120</v>
      </c>
      <c r="B73" s="252">
        <v>3</v>
      </c>
      <c r="C73" s="321" t="s">
        <v>106</v>
      </c>
      <c r="D73" s="322"/>
      <c r="E73" s="344"/>
      <c r="F73" s="345"/>
      <c r="G73" s="345"/>
      <c r="H73" s="346"/>
    </row>
    <row r="74" spans="1:11" ht="16.5" customHeight="1" x14ac:dyDescent="0.25">
      <c r="A74" s="275" t="s">
        <v>252</v>
      </c>
      <c r="B74" s="283">
        <v>3</v>
      </c>
      <c r="C74" s="321" t="s">
        <v>250</v>
      </c>
      <c r="D74" s="322"/>
      <c r="E74" s="323" t="s">
        <v>374</v>
      </c>
      <c r="F74" s="324"/>
      <c r="G74" s="324"/>
      <c r="H74" s="325"/>
    </row>
    <row r="75" spans="1:11" x14ac:dyDescent="0.25">
      <c r="A75" s="259" t="s">
        <v>415</v>
      </c>
      <c r="B75" s="259">
        <v>3</v>
      </c>
      <c r="C75" s="321" t="s">
        <v>416</v>
      </c>
      <c r="D75" s="322"/>
      <c r="E75" s="344" t="s">
        <v>417</v>
      </c>
      <c r="F75" s="345"/>
      <c r="G75" s="345"/>
      <c r="H75" s="346"/>
    </row>
    <row r="76" spans="1:11" ht="32.25" thickBot="1" x14ac:dyDescent="0.3">
      <c r="A76" s="301" t="s">
        <v>423</v>
      </c>
      <c r="B76" s="179">
        <v>3</v>
      </c>
      <c r="C76" s="321" t="s">
        <v>424</v>
      </c>
      <c r="D76" s="322"/>
      <c r="E76" s="344" t="s">
        <v>425</v>
      </c>
      <c r="F76" s="345"/>
      <c r="G76" s="345"/>
      <c r="H76" s="346"/>
    </row>
    <row r="77" spans="1:11" ht="19.5" customHeight="1" thickBot="1" x14ac:dyDescent="0.3">
      <c r="A77" s="190" t="s">
        <v>32</v>
      </c>
      <c r="B77" s="191">
        <f>SUM(B64:B76)</f>
        <v>27</v>
      </c>
      <c r="C77" s="157"/>
      <c r="D77" s="157"/>
      <c r="E77" s="157"/>
      <c r="F77" s="157"/>
      <c r="G77" s="157"/>
      <c r="H77" s="157"/>
      <c r="I77" s="157"/>
      <c r="J77" s="157"/>
      <c r="K77" s="157"/>
    </row>
    <row r="78" spans="1:11" ht="19.5" customHeight="1" thickBot="1" x14ac:dyDescent="0.3">
      <c r="C78" s="39"/>
      <c r="D78" s="39"/>
      <c r="E78" s="39"/>
      <c r="F78" s="39"/>
      <c r="G78" s="39"/>
      <c r="H78" s="42"/>
    </row>
    <row r="79" spans="1:11" ht="16.5" thickBot="1" x14ac:dyDescent="0.3">
      <c r="A79" s="482" t="s">
        <v>131</v>
      </c>
      <c r="B79" s="522"/>
      <c r="C79" s="232" t="s">
        <v>132</v>
      </c>
      <c r="D79" s="232" t="s">
        <v>133</v>
      </c>
      <c r="E79" s="233" t="s">
        <v>134</v>
      </c>
      <c r="F79" s="533" t="s">
        <v>135</v>
      </c>
      <c r="G79" s="534"/>
      <c r="H79" s="535"/>
    </row>
    <row r="80" spans="1:11" x14ac:dyDescent="0.25">
      <c r="A80" s="469" t="s">
        <v>136</v>
      </c>
      <c r="B80" s="470"/>
      <c r="C80" s="53">
        <v>3744</v>
      </c>
      <c r="D80" s="53">
        <v>2296</v>
      </c>
      <c r="E80" s="54">
        <v>1</v>
      </c>
      <c r="F80" s="445" t="s">
        <v>137</v>
      </c>
      <c r="G80" s="446"/>
      <c r="H80" s="447"/>
    </row>
    <row r="81" spans="1:13" ht="16.5" thickBot="1" x14ac:dyDescent="0.3">
      <c r="A81" s="469" t="s">
        <v>138</v>
      </c>
      <c r="B81" s="470"/>
      <c r="C81" s="53">
        <v>611</v>
      </c>
      <c r="D81" s="53">
        <v>383</v>
      </c>
      <c r="E81" s="54">
        <v>5</v>
      </c>
      <c r="F81" s="448" t="s">
        <v>139</v>
      </c>
      <c r="G81" s="449"/>
      <c r="H81" s="450"/>
    </row>
    <row r="82" spans="1:13" ht="16.5" thickBot="1" x14ac:dyDescent="0.3">
      <c r="A82" s="392" t="s">
        <v>95</v>
      </c>
      <c r="B82" s="393"/>
      <c r="C82" s="189">
        <f>SUM(C80:C81)</f>
        <v>4355</v>
      </c>
      <c r="D82" s="189">
        <f>SUM(D80:D81)</f>
        <v>2679</v>
      </c>
      <c r="E82" s="189">
        <f>SUM(E80:E81)</f>
        <v>6</v>
      </c>
      <c r="F82" s="536"/>
      <c r="G82" s="537"/>
      <c r="H82" s="538"/>
    </row>
    <row r="83" spans="1:13" ht="16.5" thickBot="1" x14ac:dyDescent="0.3">
      <c r="A83" s="213"/>
    </row>
    <row r="84" spans="1:13" ht="16.5" thickBot="1" x14ac:dyDescent="0.3">
      <c r="A84" s="482" t="s">
        <v>141</v>
      </c>
      <c r="B84" s="522"/>
      <c r="C84" s="523" t="s">
        <v>101</v>
      </c>
      <c r="D84" s="546"/>
      <c r="E84" s="546"/>
      <c r="F84" s="546"/>
      <c r="G84" s="546"/>
      <c r="H84" s="546"/>
      <c r="I84" s="546"/>
      <c r="J84" s="524"/>
      <c r="K84" s="495" t="s">
        <v>34</v>
      </c>
      <c r="L84" s="544"/>
      <c r="M84" s="545"/>
    </row>
    <row r="85" spans="1:13" x14ac:dyDescent="0.25">
      <c r="A85" s="539" t="s">
        <v>102</v>
      </c>
      <c r="B85" s="540"/>
      <c r="C85" s="214" t="s">
        <v>142</v>
      </c>
      <c r="D85" s="214" t="s">
        <v>143</v>
      </c>
      <c r="E85" s="214" t="s">
        <v>144</v>
      </c>
      <c r="F85" s="214" t="s">
        <v>145</v>
      </c>
      <c r="G85" s="214" t="s">
        <v>195</v>
      </c>
      <c r="H85" s="214" t="s">
        <v>147</v>
      </c>
      <c r="I85" s="214" t="s">
        <v>148</v>
      </c>
      <c r="J85" s="214" t="s">
        <v>149</v>
      </c>
      <c r="K85" s="541"/>
      <c r="L85" s="542"/>
      <c r="M85" s="543"/>
    </row>
    <row r="86" spans="1:13" ht="31.5" x14ac:dyDescent="0.25">
      <c r="A86" s="313" t="s">
        <v>283</v>
      </c>
      <c r="B86" s="320"/>
      <c r="C86" s="47"/>
      <c r="D86" s="47"/>
      <c r="E86" s="47"/>
      <c r="F86" s="47"/>
      <c r="G86" s="47">
        <v>1</v>
      </c>
      <c r="H86" s="47"/>
      <c r="I86" s="47"/>
      <c r="J86" s="48" t="s">
        <v>284</v>
      </c>
      <c r="K86" s="329"/>
      <c r="L86" s="330"/>
      <c r="M86" s="331"/>
    </row>
    <row r="87" spans="1:13" x14ac:dyDescent="0.25">
      <c r="A87" s="313" t="s">
        <v>121</v>
      </c>
      <c r="B87" s="320"/>
      <c r="C87" s="47"/>
      <c r="D87" s="47">
        <v>3</v>
      </c>
      <c r="E87" s="47"/>
      <c r="F87" s="47"/>
      <c r="G87" s="47"/>
      <c r="H87" s="48"/>
      <c r="I87" s="48"/>
      <c r="J87" s="47"/>
      <c r="K87" s="329" t="s">
        <v>375</v>
      </c>
      <c r="L87" s="330"/>
      <c r="M87" s="331"/>
    </row>
    <row r="88" spans="1:13" x14ac:dyDescent="0.25">
      <c r="A88" s="313" t="s">
        <v>329</v>
      </c>
      <c r="B88" s="320"/>
      <c r="C88" s="47"/>
      <c r="D88" s="47"/>
      <c r="E88" s="47">
        <v>6</v>
      </c>
      <c r="F88" s="47"/>
      <c r="G88" s="47">
        <v>6</v>
      </c>
      <c r="H88" s="47"/>
      <c r="I88" s="47"/>
      <c r="J88" s="48"/>
      <c r="K88" s="329" t="s">
        <v>330</v>
      </c>
      <c r="L88" s="330"/>
      <c r="M88" s="331"/>
    </row>
    <row r="89" spans="1:13" x14ac:dyDescent="0.25">
      <c r="A89" s="319" t="s">
        <v>281</v>
      </c>
      <c r="B89" s="320"/>
      <c r="C89" s="258"/>
      <c r="D89" s="258">
        <v>2</v>
      </c>
      <c r="E89" s="258"/>
      <c r="F89" s="258"/>
      <c r="G89" s="258">
        <v>3</v>
      </c>
      <c r="H89" s="258"/>
      <c r="I89" s="258"/>
      <c r="J89" s="258" t="s">
        <v>376</v>
      </c>
      <c r="K89" s="329" t="s">
        <v>377</v>
      </c>
      <c r="L89" s="330"/>
      <c r="M89" s="331"/>
    </row>
    <row r="90" spans="1:13" x14ac:dyDescent="0.25">
      <c r="A90" s="313" t="s">
        <v>313</v>
      </c>
      <c r="B90" s="320"/>
      <c r="C90" s="47"/>
      <c r="D90" s="47"/>
      <c r="E90" s="47"/>
      <c r="F90" s="47"/>
      <c r="G90" s="47"/>
      <c r="H90" s="47"/>
      <c r="I90" s="47"/>
      <c r="J90" s="48" t="s">
        <v>380</v>
      </c>
      <c r="K90" s="329"/>
      <c r="L90" s="330"/>
      <c r="M90" s="331"/>
    </row>
    <row r="91" spans="1:13" x14ac:dyDescent="0.25">
      <c r="A91" s="313" t="s">
        <v>443</v>
      </c>
      <c r="B91" s="320"/>
      <c r="C91" s="47">
        <v>15</v>
      </c>
      <c r="D91" s="47"/>
      <c r="E91" s="47"/>
      <c r="F91" s="47"/>
      <c r="G91" s="47"/>
      <c r="H91" s="47"/>
      <c r="I91" s="47">
        <v>1</v>
      </c>
      <c r="J91" s="48"/>
      <c r="K91" s="329" t="s">
        <v>445</v>
      </c>
      <c r="L91" s="330"/>
      <c r="M91" s="331"/>
    </row>
    <row r="92" spans="1:13" ht="15" customHeight="1" x14ac:dyDescent="0.25">
      <c r="A92" s="313" t="s">
        <v>446</v>
      </c>
      <c r="B92" s="320"/>
      <c r="C92" s="47"/>
      <c r="D92" s="47"/>
      <c r="E92" s="47"/>
      <c r="F92" s="47"/>
      <c r="G92" s="47"/>
      <c r="H92" s="47"/>
      <c r="I92" s="47">
        <v>1</v>
      </c>
      <c r="J92" s="48"/>
      <c r="K92" s="329" t="s">
        <v>447</v>
      </c>
      <c r="L92" s="330"/>
      <c r="M92" s="331"/>
    </row>
    <row r="93" spans="1:13" x14ac:dyDescent="0.25">
      <c r="A93" s="313" t="s">
        <v>444</v>
      </c>
      <c r="B93" s="320"/>
      <c r="C93" s="47"/>
      <c r="D93" s="47"/>
      <c r="E93" s="47"/>
      <c r="F93" s="47"/>
      <c r="G93" s="47"/>
      <c r="H93" s="47"/>
      <c r="I93" s="47">
        <v>1</v>
      </c>
      <c r="J93" s="48"/>
      <c r="K93" s="329" t="s">
        <v>448</v>
      </c>
      <c r="L93" s="330"/>
      <c r="M93" s="331"/>
    </row>
    <row r="94" spans="1:13" ht="16.5" thickBot="1" x14ac:dyDescent="0.3">
      <c r="A94" s="313"/>
      <c r="B94" s="320"/>
      <c r="C94" s="47"/>
      <c r="D94" s="47"/>
      <c r="E94" s="47"/>
      <c r="F94" s="47"/>
      <c r="G94" s="47"/>
      <c r="H94" s="47"/>
      <c r="I94" s="47"/>
      <c r="J94" s="48"/>
      <c r="K94" s="329"/>
      <c r="L94" s="330"/>
      <c r="M94" s="331"/>
    </row>
    <row r="95" spans="1:13" ht="16.5" thickBot="1" x14ac:dyDescent="0.3">
      <c r="A95" s="550" t="s">
        <v>32</v>
      </c>
      <c r="B95" s="551"/>
      <c r="C95" s="197">
        <f t="shared" ref="C95:I95" si="0">SUM(C86:C94)</f>
        <v>15</v>
      </c>
      <c r="D95" s="197">
        <f t="shared" si="0"/>
        <v>5</v>
      </c>
      <c r="E95" s="197">
        <f t="shared" si="0"/>
        <v>6</v>
      </c>
      <c r="F95" s="197">
        <f t="shared" si="0"/>
        <v>0</v>
      </c>
      <c r="G95" s="197">
        <f t="shared" si="0"/>
        <v>10</v>
      </c>
      <c r="H95" s="197">
        <f t="shared" si="0"/>
        <v>0</v>
      </c>
      <c r="I95" s="197">
        <f t="shared" si="0"/>
        <v>3</v>
      </c>
      <c r="J95" s="197">
        <f>COUNTIF(J86:J94, "&lt;&gt;")</f>
        <v>3</v>
      </c>
      <c r="K95" s="552"/>
      <c r="L95" s="553"/>
      <c r="M95" s="554"/>
    </row>
    <row r="96" spans="1:13" ht="16.5" thickBot="1" x14ac:dyDescent="0.3"/>
    <row r="97" spans="1:13" ht="16.5" thickBot="1" x14ac:dyDescent="0.3">
      <c r="A97" s="234" t="s">
        <v>191</v>
      </c>
      <c r="B97" s="235"/>
      <c r="C97" s="236"/>
    </row>
    <row r="98" spans="1:13" x14ac:dyDescent="0.25">
      <c r="A98" s="452"/>
      <c r="B98" s="452"/>
      <c r="C98" s="215" t="s">
        <v>103</v>
      </c>
    </row>
    <row r="99" spans="1:13" x14ac:dyDescent="0.25">
      <c r="A99" s="319" t="s">
        <v>192</v>
      </c>
      <c r="B99" s="320"/>
      <c r="C99" s="41">
        <v>31</v>
      </c>
    </row>
    <row r="100" spans="1:13" ht="16.5" thickBot="1" x14ac:dyDescent="0.3"/>
    <row r="101" spans="1:13" ht="16.5" thickBot="1" x14ac:dyDescent="0.3">
      <c r="A101" s="482" t="s">
        <v>193</v>
      </c>
      <c r="B101" s="522"/>
      <c r="C101" s="547" t="s">
        <v>101</v>
      </c>
      <c r="D101" s="548"/>
      <c r="E101" s="548"/>
      <c r="F101" s="548"/>
      <c r="G101" s="548"/>
      <c r="H101" s="548"/>
      <c r="I101" s="548"/>
      <c r="J101" s="548"/>
      <c r="K101" s="548"/>
      <c r="L101" s="549"/>
      <c r="M101" s="216" t="s">
        <v>194</v>
      </c>
    </row>
    <row r="102" spans="1:13" ht="94.5" x14ac:dyDescent="0.25">
      <c r="A102" s="539" t="s">
        <v>102</v>
      </c>
      <c r="B102" s="540"/>
      <c r="C102" s="214" t="s">
        <v>142</v>
      </c>
      <c r="D102" s="214" t="s">
        <v>143</v>
      </c>
      <c r="E102" s="214" t="s">
        <v>144</v>
      </c>
      <c r="F102" s="214" t="s">
        <v>145</v>
      </c>
      <c r="G102" s="214" t="s">
        <v>195</v>
      </c>
      <c r="H102" s="214" t="s">
        <v>147</v>
      </c>
      <c r="I102" s="214" t="s">
        <v>148</v>
      </c>
      <c r="J102" s="217" t="s">
        <v>196</v>
      </c>
      <c r="K102" s="217" t="s">
        <v>149</v>
      </c>
      <c r="L102" s="217" t="s">
        <v>197</v>
      </c>
      <c r="M102" s="218"/>
    </row>
    <row r="103" spans="1:13" ht="30" customHeight="1" x14ac:dyDescent="0.25">
      <c r="A103" s="329" t="s">
        <v>285</v>
      </c>
      <c r="B103" s="396"/>
      <c r="C103" s="258"/>
      <c r="D103" s="258"/>
      <c r="E103" s="258"/>
      <c r="F103" s="258"/>
      <c r="G103" s="258"/>
      <c r="H103" s="258"/>
      <c r="I103" s="258"/>
      <c r="J103" s="256">
        <v>875</v>
      </c>
      <c r="K103" s="256"/>
      <c r="L103" s="257"/>
      <c r="M103" s="257"/>
    </row>
    <row r="104" spans="1:13" x14ac:dyDescent="0.25">
      <c r="A104" s="319"/>
      <c r="B104" s="320"/>
      <c r="C104" s="258"/>
      <c r="D104" s="258"/>
      <c r="E104" s="258"/>
      <c r="F104" s="258"/>
      <c r="G104" s="258"/>
      <c r="H104" s="258"/>
      <c r="I104" s="258"/>
      <c r="K104" s="256"/>
      <c r="L104" s="257"/>
      <c r="M104" s="256"/>
    </row>
    <row r="105" spans="1:13" x14ac:dyDescent="0.25">
      <c r="A105" s="319"/>
      <c r="B105" s="320"/>
      <c r="C105" s="258"/>
      <c r="D105" s="258"/>
      <c r="E105" s="258"/>
      <c r="F105" s="258"/>
      <c r="G105" s="258"/>
      <c r="H105" s="258"/>
      <c r="I105" s="258"/>
      <c r="J105" s="256"/>
      <c r="K105" s="257"/>
      <c r="L105" s="257"/>
      <c r="M105" s="257"/>
    </row>
    <row r="106" spans="1:13" x14ac:dyDescent="0.25">
      <c r="A106" s="319"/>
      <c r="B106" s="320"/>
      <c r="C106" s="258"/>
      <c r="D106" s="258"/>
      <c r="E106" s="258"/>
      <c r="F106" s="258"/>
      <c r="G106" s="258"/>
      <c r="H106" s="258"/>
      <c r="I106" s="258"/>
      <c r="J106" s="256"/>
      <c r="K106" s="257"/>
      <c r="L106" s="256"/>
      <c r="M106" s="256"/>
    </row>
    <row r="107" spans="1:13" x14ac:dyDescent="0.25">
      <c r="A107" s="468"/>
      <c r="B107" s="468"/>
      <c r="C107" s="258"/>
      <c r="D107" s="258"/>
      <c r="E107" s="258"/>
      <c r="F107" s="258"/>
      <c r="G107" s="258"/>
      <c r="H107" s="258"/>
      <c r="I107" s="258"/>
      <c r="J107" s="257"/>
      <c r="K107" s="257"/>
      <c r="L107" s="257"/>
      <c r="M107" s="257"/>
    </row>
    <row r="108" spans="1:13" x14ac:dyDescent="0.25">
      <c r="A108" s="468"/>
      <c r="B108" s="468"/>
      <c r="C108" s="258"/>
      <c r="D108" s="258"/>
      <c r="E108" s="258"/>
      <c r="F108" s="258"/>
      <c r="G108" s="258"/>
      <c r="H108" s="258"/>
      <c r="I108" s="258"/>
      <c r="J108" s="257"/>
      <c r="K108" s="257"/>
      <c r="L108" s="257"/>
      <c r="M108" s="257"/>
    </row>
    <row r="109" spans="1:13" x14ac:dyDescent="0.25">
      <c r="A109" s="468"/>
      <c r="B109" s="468"/>
      <c r="C109" s="258"/>
      <c r="D109" s="258"/>
      <c r="E109" s="258"/>
      <c r="F109" s="258"/>
      <c r="G109" s="258"/>
      <c r="H109" s="258"/>
      <c r="I109" s="258"/>
      <c r="J109" s="257"/>
      <c r="K109" s="257"/>
      <c r="L109" s="257"/>
      <c r="M109" s="257"/>
    </row>
    <row r="110" spans="1:13" ht="16.5" thickBot="1" x14ac:dyDescent="0.3">
      <c r="A110" s="468"/>
      <c r="B110" s="468"/>
      <c r="C110" s="258"/>
      <c r="D110" s="258"/>
      <c r="E110" s="258"/>
      <c r="F110" s="258"/>
      <c r="G110" s="258"/>
      <c r="H110" s="258"/>
      <c r="I110" s="258"/>
      <c r="J110" s="257"/>
      <c r="K110" s="257"/>
      <c r="L110" s="257"/>
      <c r="M110" s="257"/>
    </row>
    <row r="111" spans="1:13" ht="16.5" thickBot="1" x14ac:dyDescent="0.3">
      <c r="A111" s="550" t="s">
        <v>203</v>
      </c>
      <c r="B111" s="551"/>
      <c r="C111" s="197">
        <f t="shared" ref="C111:K111" si="1">SUM(C103:C110)</f>
        <v>0</v>
      </c>
      <c r="D111" s="197">
        <f t="shared" si="1"/>
        <v>0</v>
      </c>
      <c r="E111" s="197">
        <f t="shared" si="1"/>
        <v>0</v>
      </c>
      <c r="F111" s="197">
        <f t="shared" si="1"/>
        <v>0</v>
      </c>
      <c r="G111" s="197">
        <f t="shared" si="1"/>
        <v>0</v>
      </c>
      <c r="H111" s="197">
        <f t="shared" si="1"/>
        <v>0</v>
      </c>
      <c r="I111" s="197">
        <f t="shared" si="1"/>
        <v>0</v>
      </c>
      <c r="J111" s="197">
        <f t="shared" si="1"/>
        <v>875</v>
      </c>
      <c r="K111" s="197">
        <f t="shared" si="1"/>
        <v>0</v>
      </c>
      <c r="L111" s="237"/>
      <c r="M111" s="237"/>
    </row>
    <row r="112" spans="1:13" x14ac:dyDescent="0.25">
      <c r="A112" s="285" t="s">
        <v>204</v>
      </c>
    </row>
  </sheetData>
  <mergeCells count="132">
    <mergeCell ref="A94:B94"/>
    <mergeCell ref="K94:M94"/>
    <mergeCell ref="A95:B95"/>
    <mergeCell ref="K95:M95"/>
    <mergeCell ref="A98:B98"/>
    <mergeCell ref="A99:B99"/>
    <mergeCell ref="A89:B89"/>
    <mergeCell ref="K89:M89"/>
    <mergeCell ref="A90:B90"/>
    <mergeCell ref="K90:M90"/>
    <mergeCell ref="A91:B91"/>
    <mergeCell ref="K91:M91"/>
    <mergeCell ref="A92:B92"/>
    <mergeCell ref="K92:M92"/>
    <mergeCell ref="A93:B93"/>
    <mergeCell ref="K93:M93"/>
    <mergeCell ref="C101:L101"/>
    <mergeCell ref="A106:B106"/>
    <mergeCell ref="A107:B107"/>
    <mergeCell ref="A108:B108"/>
    <mergeCell ref="A109:B109"/>
    <mergeCell ref="A110:B110"/>
    <mergeCell ref="A111:B111"/>
    <mergeCell ref="A101:B101"/>
    <mergeCell ref="A102:B102"/>
    <mergeCell ref="A103:B103"/>
    <mergeCell ref="A104:B104"/>
    <mergeCell ref="A105:B105"/>
    <mergeCell ref="A86:B86"/>
    <mergeCell ref="K86:M86"/>
    <mergeCell ref="A87:B87"/>
    <mergeCell ref="K87:M87"/>
    <mergeCell ref="A88:B88"/>
    <mergeCell ref="K88:M88"/>
    <mergeCell ref="A82:B82"/>
    <mergeCell ref="F82:H82"/>
    <mergeCell ref="A84:B84"/>
    <mergeCell ref="A85:B85"/>
    <mergeCell ref="K85:M85"/>
    <mergeCell ref="K84:M84"/>
    <mergeCell ref="C84:J84"/>
    <mergeCell ref="A80:B80"/>
    <mergeCell ref="F80:H80"/>
    <mergeCell ref="A81:B81"/>
    <mergeCell ref="F81:H81"/>
    <mergeCell ref="C74:D74"/>
    <mergeCell ref="E74:H74"/>
    <mergeCell ref="C75:D75"/>
    <mergeCell ref="E75:H75"/>
    <mergeCell ref="C76:D76"/>
    <mergeCell ref="E76:H76"/>
    <mergeCell ref="C69:D69"/>
    <mergeCell ref="E69:H69"/>
    <mergeCell ref="C70:D70"/>
    <mergeCell ref="E70:H70"/>
    <mergeCell ref="C67:D67"/>
    <mergeCell ref="E67:H67"/>
    <mergeCell ref="C68:D68"/>
    <mergeCell ref="E68:H68"/>
    <mergeCell ref="A79:B79"/>
    <mergeCell ref="F79:H79"/>
    <mergeCell ref="C72:D72"/>
    <mergeCell ref="E72:H72"/>
    <mergeCell ref="E73:H73"/>
    <mergeCell ref="C73:D73"/>
    <mergeCell ref="C71:D71"/>
    <mergeCell ref="E71:H71"/>
    <mergeCell ref="C64:D64"/>
    <mergeCell ref="E64:H64"/>
    <mergeCell ref="C65:D65"/>
    <mergeCell ref="E65:H65"/>
    <mergeCell ref="C66:D66"/>
    <mergeCell ref="E66:H66"/>
    <mergeCell ref="F54:I54"/>
    <mergeCell ref="A56:F56"/>
    <mergeCell ref="A61:B61"/>
    <mergeCell ref="C61:D61"/>
    <mergeCell ref="E61:H61"/>
    <mergeCell ref="C62:D62"/>
    <mergeCell ref="E62:H62"/>
    <mergeCell ref="C63:D63"/>
    <mergeCell ref="E63:H63"/>
    <mergeCell ref="F48:I48"/>
    <mergeCell ref="F49:I49"/>
    <mergeCell ref="F50:I50"/>
    <mergeCell ref="F51:I51"/>
    <mergeCell ref="F52:I52"/>
    <mergeCell ref="F53:I53"/>
    <mergeCell ref="F42:I42"/>
    <mergeCell ref="F43:I43"/>
    <mergeCell ref="F44:I44"/>
    <mergeCell ref="F45:I45"/>
    <mergeCell ref="F46:I46"/>
    <mergeCell ref="F47:I47"/>
    <mergeCell ref="F29:I29"/>
    <mergeCell ref="F30:I30"/>
    <mergeCell ref="F31:I31"/>
    <mergeCell ref="F36:I36"/>
    <mergeCell ref="F40:I40"/>
    <mergeCell ref="A41:B41"/>
    <mergeCell ref="F26:I26"/>
    <mergeCell ref="F27:I27"/>
    <mergeCell ref="F28:I28"/>
    <mergeCell ref="F32:I32"/>
    <mergeCell ref="F33:I33"/>
    <mergeCell ref="F34:I34"/>
    <mergeCell ref="F35:I35"/>
    <mergeCell ref="F21:I21"/>
    <mergeCell ref="F22:I22"/>
    <mergeCell ref="F23:I23"/>
    <mergeCell ref="F24:I24"/>
    <mergeCell ref="F25:I25"/>
    <mergeCell ref="F14:I14"/>
    <mergeCell ref="E16:H16"/>
    <mergeCell ref="F17:I17"/>
    <mergeCell ref="A18:I18"/>
    <mergeCell ref="F19:I19"/>
    <mergeCell ref="F20:I20"/>
    <mergeCell ref="F6:I6"/>
    <mergeCell ref="F7:I7"/>
    <mergeCell ref="F8:I8"/>
    <mergeCell ref="F13:I13"/>
    <mergeCell ref="A1:C1"/>
    <mergeCell ref="D1:G1"/>
    <mergeCell ref="A3:B3"/>
    <mergeCell ref="C3:D3"/>
    <mergeCell ref="F4:I4"/>
    <mergeCell ref="F5:I5"/>
    <mergeCell ref="F9:I9"/>
    <mergeCell ref="F10:I10"/>
    <mergeCell ref="F11:I11"/>
    <mergeCell ref="F12:I12"/>
  </mergeCells>
  <hyperlinks>
    <hyperlink ref="F80" r:id="rId1" xr:uid="{60AEF6B5-D3E3-4A63-A863-F7E866420E31}"/>
    <hyperlink ref="F81" r:id="rId2" xr:uid="{6A7C21BE-97CB-4213-848B-089E27FCDC92}"/>
  </hyperlinks>
  <pageMargins left="0.23622047244094491" right="0.23622047244094491" top="0.74803149606299213" bottom="0.74803149606299213" header="0.31496062992125984" footer="0.31496062992125984"/>
  <pageSetup paperSize="8" scale="54" orientation="portrait" r:id="rId3"/>
  <headerFooter alignWithMargins="0"/>
  <colBreaks count="1" manualBreakCount="1">
    <brk id="7" max="78" man="1"/>
  </colBreaks>
  <legacy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5E5EC-F961-4EF8-8FF7-8BBCF484E814}">
  <sheetPr>
    <pageSetUpPr fitToPage="1"/>
  </sheetPr>
  <dimension ref="A1:M132"/>
  <sheetViews>
    <sheetView topLeftCell="A67" zoomScale="70" zoomScaleNormal="70" workbookViewId="0">
      <selection activeCell="A87" sqref="A87:XFD87"/>
    </sheetView>
  </sheetViews>
  <sheetFormatPr defaultColWidth="9.140625" defaultRowHeight="15.75" x14ac:dyDescent="0.25"/>
  <cols>
    <col min="1" max="1" width="36" style="41" bestFit="1" customWidth="1"/>
    <col min="2" max="2" width="17.5703125" style="41" bestFit="1" customWidth="1"/>
    <col min="3" max="3" width="16.85546875" style="41" customWidth="1"/>
    <col min="4" max="4" width="12.42578125" style="41" customWidth="1"/>
    <col min="5" max="5" width="22.42578125" style="41" customWidth="1"/>
    <col min="6" max="6" width="13" style="41" customWidth="1"/>
    <col min="7" max="7" width="10.85546875" style="41" customWidth="1"/>
    <col min="8" max="8" width="22.5703125" style="41" customWidth="1"/>
    <col min="9" max="9" width="19.140625" style="41" customWidth="1"/>
    <col min="10" max="10" width="29" style="41" customWidth="1"/>
    <col min="11" max="11" width="21.5703125" style="41" customWidth="1"/>
    <col min="12" max="12" width="17.42578125" style="41" customWidth="1"/>
    <col min="13" max="13" width="27.140625" style="41" customWidth="1"/>
    <col min="14" max="16384" width="9.140625" style="41"/>
  </cols>
  <sheetData>
    <row r="1" spans="1:9" ht="24.75" customHeight="1" thickBot="1" x14ac:dyDescent="0.3">
      <c r="A1" s="482" t="s">
        <v>0</v>
      </c>
      <c r="B1" s="483"/>
      <c r="C1" s="484"/>
      <c r="D1" s="485" t="s">
        <v>286</v>
      </c>
      <c r="E1" s="483"/>
      <c r="F1" s="483"/>
      <c r="G1" s="486"/>
    </row>
    <row r="2" spans="1:9" ht="24.75" customHeight="1" thickBot="1" x14ac:dyDescent="0.3">
      <c r="A2" s="192"/>
    </row>
    <row r="3" spans="1:9" ht="16.5" thickBot="1" x14ac:dyDescent="0.3">
      <c r="A3" s="487"/>
      <c r="B3" s="487"/>
      <c r="C3" s="488" t="s">
        <v>2</v>
      </c>
      <c r="D3" s="486"/>
    </row>
    <row r="4" spans="1:9" ht="55.5" customHeight="1" thickBot="1" x14ac:dyDescent="0.3">
      <c r="A4" s="219" t="s">
        <v>3</v>
      </c>
      <c r="B4" s="220" t="s">
        <v>4</v>
      </c>
      <c r="C4" s="221" t="s">
        <v>5</v>
      </c>
      <c r="D4" s="221" t="s">
        <v>6</v>
      </c>
      <c r="E4" s="222" t="s">
        <v>7</v>
      </c>
      <c r="F4" s="489" t="s">
        <v>8</v>
      </c>
      <c r="G4" s="490"/>
      <c r="H4" s="490"/>
      <c r="I4" s="491"/>
    </row>
    <row r="5" spans="1:9" ht="16.5" thickBot="1" x14ac:dyDescent="0.3">
      <c r="A5" s="223" t="s">
        <v>9</v>
      </c>
      <c r="B5" s="193"/>
      <c r="C5" s="194"/>
      <c r="D5" s="194"/>
      <c r="E5" s="193"/>
      <c r="F5" s="492"/>
      <c r="G5" s="492"/>
      <c r="H5" s="492"/>
      <c r="I5" s="493"/>
    </row>
    <row r="6" spans="1:9" ht="33.75" customHeight="1" x14ac:dyDescent="0.25">
      <c r="A6" s="29" t="s">
        <v>10</v>
      </c>
      <c r="B6" s="258">
        <v>1</v>
      </c>
      <c r="C6" s="258">
        <v>2</v>
      </c>
      <c r="D6" s="258">
        <v>25</v>
      </c>
      <c r="E6" s="154">
        <v>1</v>
      </c>
      <c r="F6" s="481" t="s">
        <v>431</v>
      </c>
      <c r="G6" s="354"/>
      <c r="H6" s="354"/>
      <c r="I6" s="355"/>
    </row>
    <row r="7" spans="1:9" x14ac:dyDescent="0.25">
      <c r="A7" s="29" t="s">
        <v>12</v>
      </c>
      <c r="B7" s="258">
        <v>0</v>
      </c>
      <c r="C7" s="258">
        <v>0</v>
      </c>
      <c r="D7" s="258">
        <v>0</v>
      </c>
      <c r="E7" s="155"/>
      <c r="F7" s="329"/>
      <c r="G7" s="330"/>
      <c r="H7" s="330"/>
      <c r="I7" s="331"/>
    </row>
    <row r="8" spans="1:9" x14ac:dyDescent="0.25">
      <c r="A8" s="29" t="s">
        <v>490</v>
      </c>
      <c r="B8" s="258">
        <v>1</v>
      </c>
      <c r="C8" s="258"/>
      <c r="D8" s="258"/>
      <c r="E8" s="155"/>
      <c r="F8" s="329" t="s">
        <v>491</v>
      </c>
      <c r="G8" s="330"/>
      <c r="H8" s="330"/>
      <c r="I8" s="331"/>
    </row>
    <row r="9" spans="1:9" x14ac:dyDescent="0.25">
      <c r="A9" s="29" t="s">
        <v>497</v>
      </c>
      <c r="B9" s="258">
        <v>53</v>
      </c>
      <c r="C9" s="258"/>
      <c r="D9" s="258">
        <v>945</v>
      </c>
      <c r="E9" s="279">
        <v>3</v>
      </c>
      <c r="F9" s="329" t="s">
        <v>498</v>
      </c>
      <c r="G9" s="330"/>
      <c r="H9" s="330"/>
      <c r="I9" s="331"/>
    </row>
    <row r="10" spans="1:9" x14ac:dyDescent="0.25">
      <c r="A10" s="145" t="s">
        <v>501</v>
      </c>
      <c r="B10" s="47">
        <v>1</v>
      </c>
      <c r="C10" s="47">
        <v>4</v>
      </c>
      <c r="D10" s="47">
        <v>2</v>
      </c>
      <c r="E10" s="279">
        <v>0</v>
      </c>
      <c r="F10" s="329" t="s">
        <v>519</v>
      </c>
      <c r="G10" s="330"/>
      <c r="H10" s="330"/>
      <c r="I10" s="331"/>
    </row>
    <row r="11" spans="1:9" x14ac:dyDescent="0.25">
      <c r="A11" s="282" t="s">
        <v>240</v>
      </c>
      <c r="B11" s="291">
        <v>1</v>
      </c>
      <c r="C11" s="258">
        <v>0</v>
      </c>
      <c r="D11" s="291">
        <v>20</v>
      </c>
      <c r="E11" s="279">
        <v>0</v>
      </c>
      <c r="F11" s="329" t="s">
        <v>507</v>
      </c>
      <c r="G11" s="330"/>
      <c r="H11" s="330"/>
      <c r="I11" s="331"/>
    </row>
    <row r="12" spans="1:9" ht="27.75" customHeight="1" x14ac:dyDescent="0.25">
      <c r="A12" s="282" t="s">
        <v>122</v>
      </c>
      <c r="B12" s="291">
        <v>3</v>
      </c>
      <c r="C12" s="258">
        <v>26</v>
      </c>
      <c r="D12" s="291">
        <v>42</v>
      </c>
      <c r="E12" s="279">
        <v>1</v>
      </c>
      <c r="F12" s="319" t="s">
        <v>514</v>
      </c>
      <c r="G12" s="313"/>
      <c r="H12" s="313"/>
      <c r="I12" s="555"/>
    </row>
    <row r="13" spans="1:9" ht="66.75" customHeight="1" x14ac:dyDescent="0.25">
      <c r="A13" s="282" t="s">
        <v>22</v>
      </c>
      <c r="B13" s="291">
        <v>15</v>
      </c>
      <c r="C13" s="258">
        <v>75</v>
      </c>
      <c r="D13" s="291">
        <v>445</v>
      </c>
      <c r="E13" s="279">
        <v>8</v>
      </c>
      <c r="F13" s="329" t="s">
        <v>545</v>
      </c>
      <c r="G13" s="330"/>
      <c r="H13" s="330"/>
      <c r="I13" s="331"/>
    </row>
    <row r="14" spans="1:9" ht="16.5" thickBot="1" x14ac:dyDescent="0.3">
      <c r="A14" s="29" t="s">
        <v>26</v>
      </c>
      <c r="B14" s="258">
        <v>3</v>
      </c>
      <c r="C14" s="306">
        <v>68</v>
      </c>
      <c r="D14" s="258">
        <v>125</v>
      </c>
      <c r="E14" s="279">
        <v>2</v>
      </c>
      <c r="F14" s="329" t="s">
        <v>552</v>
      </c>
      <c r="G14" s="330"/>
      <c r="H14" s="330"/>
      <c r="I14" s="331"/>
    </row>
    <row r="15" spans="1:9" ht="15.75" customHeight="1" thickBot="1" x14ac:dyDescent="0.3">
      <c r="A15" s="196" t="s">
        <v>32</v>
      </c>
      <c r="B15" s="197">
        <f>SUM(B6:B14)</f>
        <v>78</v>
      </c>
      <c r="C15" s="197">
        <f>SUM(C6:C14)</f>
        <v>175</v>
      </c>
      <c r="D15" s="197">
        <f>SUM(D6:D14)</f>
        <v>1604</v>
      </c>
      <c r="E15" s="197">
        <f>SUM(E6:E14)</f>
        <v>15</v>
      </c>
      <c r="F15" s="198"/>
      <c r="G15" s="198"/>
      <c r="H15" s="198"/>
      <c r="I15" s="199"/>
    </row>
    <row r="16" spans="1:9" ht="21.75" customHeight="1" thickBot="1" x14ac:dyDescent="0.3">
      <c r="A16" s="224"/>
      <c r="B16" s="225"/>
      <c r="C16" s="225"/>
      <c r="D16" s="225"/>
      <c r="E16" s="494"/>
      <c r="F16" s="494"/>
      <c r="G16" s="494"/>
      <c r="H16" s="494"/>
    </row>
    <row r="17" spans="1:9" ht="55.5" customHeight="1" thickBot="1" x14ac:dyDescent="0.3">
      <c r="A17" s="219" t="s">
        <v>3</v>
      </c>
      <c r="B17" s="220" t="s">
        <v>4</v>
      </c>
      <c r="C17" s="221" t="s">
        <v>5</v>
      </c>
      <c r="D17" s="221" t="s">
        <v>6</v>
      </c>
      <c r="E17" s="221" t="s">
        <v>33</v>
      </c>
      <c r="F17" s="495" t="s">
        <v>34</v>
      </c>
      <c r="G17" s="496"/>
      <c r="H17" s="496"/>
      <c r="I17" s="497"/>
    </row>
    <row r="18" spans="1:9" ht="26.25" customHeight="1" thickBot="1" x14ac:dyDescent="0.3">
      <c r="A18" s="498" t="s">
        <v>35</v>
      </c>
      <c r="B18" s="499"/>
      <c r="C18" s="499"/>
      <c r="D18" s="499"/>
      <c r="E18" s="499"/>
      <c r="F18" s="499"/>
      <c r="G18" s="499"/>
      <c r="H18" s="499"/>
      <c r="I18" s="500"/>
    </row>
    <row r="19" spans="1:9" ht="20.100000000000001" customHeight="1" x14ac:dyDescent="0.25">
      <c r="A19" s="200" t="s">
        <v>10</v>
      </c>
      <c r="B19" s="47">
        <v>5</v>
      </c>
      <c r="C19" s="47">
        <v>60</v>
      </c>
      <c r="D19" s="47">
        <v>0</v>
      </c>
      <c r="E19" s="47">
        <f>C19*3</f>
        <v>180</v>
      </c>
      <c r="F19" s="481"/>
      <c r="G19" s="354"/>
      <c r="H19" s="354"/>
      <c r="I19" s="355"/>
    </row>
    <row r="20" spans="1:9" x14ac:dyDescent="0.25">
      <c r="A20" s="29" t="s">
        <v>36</v>
      </c>
      <c r="B20" s="258">
        <v>48</v>
      </c>
      <c r="C20" s="258">
        <v>293</v>
      </c>
      <c r="D20" s="258">
        <v>1</v>
      </c>
      <c r="E20" s="258">
        <v>632.5</v>
      </c>
      <c r="F20" s="329"/>
      <c r="G20" s="330"/>
      <c r="H20" s="330"/>
      <c r="I20" s="331"/>
    </row>
    <row r="21" spans="1:9" x14ac:dyDescent="0.25">
      <c r="A21" s="282" t="s">
        <v>217</v>
      </c>
      <c r="B21" s="291">
        <v>5</v>
      </c>
      <c r="C21" s="291">
        <v>59</v>
      </c>
      <c r="D21" s="291">
        <v>0</v>
      </c>
      <c r="E21" s="291">
        <f>C21*3</f>
        <v>177</v>
      </c>
      <c r="F21" s="329"/>
      <c r="G21" s="330"/>
      <c r="H21" s="330"/>
      <c r="I21" s="331"/>
    </row>
    <row r="22" spans="1:9" x14ac:dyDescent="0.25">
      <c r="A22" s="282" t="s">
        <v>218</v>
      </c>
      <c r="B22" s="291">
        <v>8</v>
      </c>
      <c r="C22" s="291">
        <v>75</v>
      </c>
      <c r="D22" s="258">
        <v>0</v>
      </c>
      <c r="E22" s="291">
        <f>C22*3</f>
        <v>225</v>
      </c>
      <c r="F22" s="329"/>
      <c r="G22" s="330"/>
      <c r="H22" s="330"/>
      <c r="I22" s="331"/>
    </row>
    <row r="23" spans="1:9" x14ac:dyDescent="0.25">
      <c r="A23" s="29" t="s">
        <v>363</v>
      </c>
      <c r="B23" s="291">
        <v>1</v>
      </c>
      <c r="C23" s="291">
        <v>3</v>
      </c>
      <c r="D23" s="291">
        <v>6</v>
      </c>
      <c r="E23" s="291">
        <v>6</v>
      </c>
      <c r="F23" s="329" t="s">
        <v>364</v>
      </c>
      <c r="G23" s="330"/>
      <c r="H23" s="330"/>
      <c r="I23" s="331"/>
    </row>
    <row r="24" spans="1:9" x14ac:dyDescent="0.25">
      <c r="A24" s="29" t="s">
        <v>365</v>
      </c>
      <c r="B24" s="291">
        <v>1</v>
      </c>
      <c r="C24" s="291">
        <v>6</v>
      </c>
      <c r="D24" s="291">
        <v>0</v>
      </c>
      <c r="E24" s="291">
        <v>18</v>
      </c>
      <c r="F24" s="329" t="s">
        <v>366</v>
      </c>
      <c r="G24" s="330"/>
      <c r="H24" s="330"/>
      <c r="I24" s="331"/>
    </row>
    <row r="25" spans="1:9" x14ac:dyDescent="0.25">
      <c r="A25" s="29" t="s">
        <v>410</v>
      </c>
      <c r="B25" s="291">
        <v>1</v>
      </c>
      <c r="C25" s="291">
        <v>40</v>
      </c>
      <c r="D25" s="291">
        <v>0</v>
      </c>
      <c r="E25" s="291">
        <f>C25*3</f>
        <v>120</v>
      </c>
      <c r="F25" s="329" t="s">
        <v>412</v>
      </c>
      <c r="G25" s="330"/>
      <c r="H25" s="330"/>
      <c r="I25" s="331"/>
    </row>
    <row r="26" spans="1:9" x14ac:dyDescent="0.25">
      <c r="A26" s="29" t="s">
        <v>411</v>
      </c>
      <c r="B26" s="291">
        <v>1</v>
      </c>
      <c r="C26" s="291">
        <v>8</v>
      </c>
      <c r="D26" s="291">
        <v>0</v>
      </c>
      <c r="E26" s="291">
        <f>C26*5</f>
        <v>40</v>
      </c>
      <c r="F26" s="329" t="s">
        <v>413</v>
      </c>
      <c r="G26" s="330"/>
      <c r="H26" s="330"/>
      <c r="I26" s="331"/>
    </row>
    <row r="27" spans="1:9" ht="31.5" x14ac:dyDescent="0.25">
      <c r="A27" s="27" t="s">
        <v>414</v>
      </c>
      <c r="B27" s="287">
        <v>1</v>
      </c>
      <c r="C27" s="287">
        <v>2</v>
      </c>
      <c r="D27" s="287">
        <v>0</v>
      </c>
      <c r="E27" s="287">
        <v>10</v>
      </c>
      <c r="F27" s="329" t="s">
        <v>434</v>
      </c>
      <c r="G27" s="330"/>
      <c r="H27" s="330"/>
      <c r="I27" s="331"/>
    </row>
    <row r="28" spans="1:9" x14ac:dyDescent="0.25">
      <c r="A28" s="29" t="s">
        <v>429</v>
      </c>
      <c r="B28" s="291">
        <v>1</v>
      </c>
      <c r="C28" s="291">
        <v>20</v>
      </c>
      <c r="D28" s="291">
        <v>0</v>
      </c>
      <c r="E28" s="291">
        <f>C28*2</f>
        <v>40</v>
      </c>
      <c r="F28" s="505" t="s">
        <v>430</v>
      </c>
      <c r="G28" s="506"/>
      <c r="H28" s="506"/>
      <c r="I28" s="507"/>
    </row>
    <row r="29" spans="1:9" x14ac:dyDescent="0.25">
      <c r="A29" s="29" t="s">
        <v>432</v>
      </c>
      <c r="B29" s="291">
        <v>1</v>
      </c>
      <c r="C29" s="291">
        <v>9</v>
      </c>
      <c r="D29" s="291">
        <v>10</v>
      </c>
      <c r="E29" s="291">
        <f>9*2</f>
        <v>18</v>
      </c>
      <c r="F29" s="329" t="s">
        <v>433</v>
      </c>
      <c r="G29" s="330"/>
      <c r="H29" s="330"/>
      <c r="I29" s="331"/>
    </row>
    <row r="30" spans="1:9" ht="33.75" customHeight="1" x14ac:dyDescent="0.25">
      <c r="A30" s="29" t="s">
        <v>438</v>
      </c>
      <c r="B30" s="300">
        <v>1</v>
      </c>
      <c r="C30" s="291">
        <v>10</v>
      </c>
      <c r="D30" s="291">
        <v>7</v>
      </c>
      <c r="E30" s="291">
        <f>C30*2</f>
        <v>20</v>
      </c>
      <c r="F30" s="344" t="s">
        <v>439</v>
      </c>
      <c r="G30" s="345"/>
      <c r="H30" s="345"/>
      <c r="I30" s="346"/>
    </row>
    <row r="31" spans="1:9" ht="31.5" x14ac:dyDescent="0.25">
      <c r="A31" s="103" t="s">
        <v>522</v>
      </c>
      <c r="B31" s="291">
        <v>2</v>
      </c>
      <c r="C31" s="291">
        <v>15</v>
      </c>
      <c r="D31" s="291">
        <v>0</v>
      </c>
      <c r="E31" s="291">
        <v>22.5</v>
      </c>
      <c r="F31" s="329" t="s">
        <v>496</v>
      </c>
      <c r="G31" s="330"/>
      <c r="H31" s="330"/>
      <c r="I31" s="331"/>
    </row>
    <row r="32" spans="1:9" ht="33.75" customHeight="1" x14ac:dyDescent="0.25">
      <c r="A32" s="29" t="s">
        <v>497</v>
      </c>
      <c r="B32" s="291">
        <v>24</v>
      </c>
      <c r="C32" s="291">
        <v>240</v>
      </c>
      <c r="D32" s="291">
        <v>0</v>
      </c>
      <c r="E32" s="291"/>
      <c r="F32" s="329" t="s">
        <v>499</v>
      </c>
      <c r="G32" s="330"/>
      <c r="H32" s="330"/>
      <c r="I32" s="331"/>
    </row>
    <row r="33" spans="1:9" ht="31.5" x14ac:dyDescent="0.25">
      <c r="A33" s="29" t="s">
        <v>500</v>
      </c>
      <c r="B33" s="291">
        <v>15</v>
      </c>
      <c r="C33" s="291">
        <v>45</v>
      </c>
      <c r="D33" s="291">
        <v>0</v>
      </c>
      <c r="E33" s="291">
        <v>98</v>
      </c>
      <c r="F33" s="559" t="s">
        <v>532</v>
      </c>
      <c r="G33" s="330"/>
      <c r="H33" s="330"/>
      <c r="I33" s="331"/>
    </row>
    <row r="34" spans="1:9" x14ac:dyDescent="0.25">
      <c r="A34" s="29" t="s">
        <v>227</v>
      </c>
      <c r="B34" s="291">
        <v>4</v>
      </c>
      <c r="C34" s="291">
        <v>21</v>
      </c>
      <c r="D34" s="291">
        <v>0</v>
      </c>
      <c r="E34" s="291">
        <v>28.5</v>
      </c>
      <c r="F34" s="329" t="s">
        <v>528</v>
      </c>
      <c r="G34" s="330"/>
      <c r="H34" s="330"/>
      <c r="I34" s="331"/>
    </row>
    <row r="35" spans="1:9" ht="63.75" customHeight="1" x14ac:dyDescent="0.25">
      <c r="A35" s="29" t="s">
        <v>378</v>
      </c>
      <c r="B35" s="258">
        <v>10</v>
      </c>
      <c r="C35" s="258">
        <v>70</v>
      </c>
      <c r="D35" s="258">
        <v>0</v>
      </c>
      <c r="E35" s="258">
        <v>280</v>
      </c>
      <c r="F35" s="329" t="s">
        <v>502</v>
      </c>
      <c r="G35" s="330"/>
      <c r="H35" s="330"/>
      <c r="I35" s="331"/>
    </row>
    <row r="36" spans="1:9" ht="15.75" customHeight="1" x14ac:dyDescent="0.25">
      <c r="A36" s="32" t="s">
        <v>75</v>
      </c>
      <c r="B36" s="201">
        <v>14</v>
      </c>
      <c r="C36" s="201">
        <v>14</v>
      </c>
      <c r="D36" s="201">
        <v>0</v>
      </c>
      <c r="E36" s="201">
        <v>174</v>
      </c>
      <c r="F36" s="556" t="s">
        <v>508</v>
      </c>
      <c r="G36" s="557"/>
      <c r="H36" s="557"/>
      <c r="I36" s="558"/>
    </row>
    <row r="37" spans="1:9" ht="15.75" customHeight="1" x14ac:dyDescent="0.25">
      <c r="A37" s="260" t="s">
        <v>244</v>
      </c>
      <c r="B37" s="258">
        <v>2</v>
      </c>
      <c r="C37" s="258">
        <v>12</v>
      </c>
      <c r="D37" s="258">
        <v>4</v>
      </c>
      <c r="E37" s="258">
        <v>32</v>
      </c>
      <c r="F37" s="556" t="s">
        <v>510</v>
      </c>
      <c r="G37" s="557"/>
      <c r="H37" s="557"/>
      <c r="I37" s="558"/>
    </row>
    <row r="38" spans="1:9" ht="15.75" customHeight="1" x14ac:dyDescent="0.25">
      <c r="A38" s="307" t="s">
        <v>512</v>
      </c>
      <c r="B38" s="291">
        <v>11</v>
      </c>
      <c r="C38" s="291">
        <v>9</v>
      </c>
      <c r="D38" s="291">
        <v>0</v>
      </c>
      <c r="E38" s="291">
        <v>52.75</v>
      </c>
      <c r="F38" s="556" t="s">
        <v>513</v>
      </c>
      <c r="G38" s="557"/>
      <c r="H38" s="557"/>
      <c r="I38" s="558"/>
    </row>
    <row r="39" spans="1:9" ht="34.5" customHeight="1" x14ac:dyDescent="0.25">
      <c r="A39" s="307" t="s">
        <v>523</v>
      </c>
      <c r="B39" s="291">
        <v>3</v>
      </c>
      <c r="C39" s="291">
        <v>30</v>
      </c>
      <c r="D39" s="291">
        <v>0</v>
      </c>
      <c r="E39" s="291">
        <f>5*C39</f>
        <v>150</v>
      </c>
      <c r="F39" s="556" t="s">
        <v>524</v>
      </c>
      <c r="G39" s="557"/>
      <c r="H39" s="557"/>
      <c r="I39" s="558"/>
    </row>
    <row r="40" spans="1:9" ht="15.75" customHeight="1" x14ac:dyDescent="0.25">
      <c r="A40" s="260" t="s">
        <v>370</v>
      </c>
      <c r="B40" s="258">
        <v>3</v>
      </c>
      <c r="C40" s="258">
        <v>17</v>
      </c>
      <c r="D40" s="258">
        <v>6</v>
      </c>
      <c r="E40" s="258">
        <v>47.5</v>
      </c>
      <c r="F40" s="329" t="s">
        <v>515</v>
      </c>
      <c r="G40" s="330"/>
      <c r="H40" s="330"/>
      <c r="I40" s="331"/>
    </row>
    <row r="41" spans="1:9" ht="36.75" customHeight="1" x14ac:dyDescent="0.25">
      <c r="A41" s="260" t="s">
        <v>22</v>
      </c>
      <c r="B41" s="258">
        <v>27</v>
      </c>
      <c r="C41" s="258">
        <v>70</v>
      </c>
      <c r="D41" s="258">
        <v>5</v>
      </c>
      <c r="E41" s="258">
        <v>452</v>
      </c>
      <c r="F41" s="329" t="s">
        <v>546</v>
      </c>
      <c r="G41" s="330"/>
      <c r="H41" s="330"/>
      <c r="I41" s="331"/>
    </row>
    <row r="42" spans="1:9" ht="15.75" customHeight="1" x14ac:dyDescent="0.25">
      <c r="A42" s="260" t="s">
        <v>26</v>
      </c>
      <c r="B42" s="258">
        <v>7</v>
      </c>
      <c r="C42" s="258">
        <v>199</v>
      </c>
      <c r="D42" s="258">
        <v>250</v>
      </c>
      <c r="E42" s="258">
        <v>57</v>
      </c>
      <c r="F42" s="329"/>
      <c r="G42" s="330"/>
      <c r="H42" s="330"/>
      <c r="I42" s="331"/>
    </row>
    <row r="43" spans="1:9" ht="64.5" customHeight="1" thickBot="1" x14ac:dyDescent="0.3">
      <c r="A43" s="32" t="s">
        <v>122</v>
      </c>
      <c r="B43" s="201">
        <v>14</v>
      </c>
      <c r="C43" s="201">
        <v>17</v>
      </c>
      <c r="D43" s="201">
        <v>114</v>
      </c>
      <c r="E43" s="201"/>
      <c r="F43" s="501" t="s">
        <v>516</v>
      </c>
      <c r="G43" s="502"/>
      <c r="H43" s="502"/>
      <c r="I43" s="503"/>
    </row>
    <row r="44" spans="1:9" ht="20.100000000000001" customHeight="1" thickBot="1" x14ac:dyDescent="0.3">
      <c r="A44" s="196" t="s">
        <v>32</v>
      </c>
      <c r="B44" s="197">
        <f>SUM(B19:B43)</f>
        <v>210</v>
      </c>
      <c r="C44" s="197">
        <f>SUM(C19:C43)</f>
        <v>1344</v>
      </c>
      <c r="D44" s="197">
        <f>SUM(D19:D43)</f>
        <v>403</v>
      </c>
      <c r="E44" s="197">
        <f>SUM(E19:E43)</f>
        <v>2880.75</v>
      </c>
      <c r="F44" s="202"/>
      <c r="G44" s="203"/>
      <c r="H44" s="203"/>
      <c r="I44" s="204"/>
    </row>
    <row r="45" spans="1:9" x14ac:dyDescent="0.25">
      <c r="A45" s="39"/>
      <c r="E45" s="39"/>
      <c r="F45" s="39"/>
      <c r="G45" s="39"/>
      <c r="H45" s="39"/>
    </row>
    <row r="46" spans="1:9" ht="16.5" thickBot="1" x14ac:dyDescent="0.3">
      <c r="A46" s="39"/>
      <c r="E46" s="39"/>
      <c r="F46" s="39"/>
      <c r="G46" s="39"/>
      <c r="H46" s="39"/>
    </row>
    <row r="47" spans="1:9" ht="55.5" customHeight="1" thickBot="1" x14ac:dyDescent="0.3">
      <c r="A47" s="219" t="s">
        <v>3</v>
      </c>
      <c r="B47" s="220" t="s">
        <v>4</v>
      </c>
      <c r="C47" s="221" t="s">
        <v>5</v>
      </c>
      <c r="D47" s="221" t="s">
        <v>6</v>
      </c>
      <c r="E47" s="220" t="s">
        <v>73</v>
      </c>
      <c r="F47" s="495" t="s">
        <v>34</v>
      </c>
      <c r="G47" s="496"/>
      <c r="H47" s="496"/>
      <c r="I47" s="497"/>
    </row>
    <row r="48" spans="1:9" ht="26.25" customHeight="1" thickBot="1" x14ac:dyDescent="0.3">
      <c r="A48" s="504" t="s">
        <v>74</v>
      </c>
      <c r="B48" s="496"/>
      <c r="C48" s="205"/>
      <c r="D48" s="205"/>
      <c r="E48" s="205"/>
      <c r="F48" s="206"/>
      <c r="G48" s="206"/>
      <c r="H48" s="206"/>
      <c r="I48" s="207"/>
    </row>
    <row r="49" spans="1:9" ht="31.5" x14ac:dyDescent="0.25">
      <c r="A49" s="29" t="s">
        <v>367</v>
      </c>
      <c r="B49" s="258">
        <v>1</v>
      </c>
      <c r="C49" s="258">
        <v>28</v>
      </c>
      <c r="D49" s="258">
        <v>27</v>
      </c>
      <c r="E49" s="284"/>
      <c r="F49" s="329" t="s">
        <v>368</v>
      </c>
      <c r="G49" s="330"/>
      <c r="H49" s="330"/>
      <c r="I49" s="331"/>
    </row>
    <row r="50" spans="1:9" x14ac:dyDescent="0.25">
      <c r="A50" s="29" t="s">
        <v>541</v>
      </c>
      <c r="B50" s="291">
        <v>4</v>
      </c>
      <c r="C50" s="291">
        <v>32</v>
      </c>
      <c r="D50" s="291">
        <v>18</v>
      </c>
      <c r="E50" s="308"/>
      <c r="F50" s="329" t="s">
        <v>542</v>
      </c>
      <c r="G50" s="330"/>
      <c r="H50" s="330"/>
      <c r="I50" s="331"/>
    </row>
    <row r="51" spans="1:9" ht="15.6" customHeight="1" x14ac:dyDescent="0.25">
      <c r="A51" s="29" t="s">
        <v>383</v>
      </c>
      <c r="B51" s="291">
        <v>2</v>
      </c>
      <c r="C51" s="291">
        <v>13</v>
      </c>
      <c r="D51" s="291">
        <v>13</v>
      </c>
      <c r="E51" s="291"/>
      <c r="F51" s="329" t="s">
        <v>384</v>
      </c>
      <c r="G51" s="330"/>
      <c r="H51" s="330"/>
      <c r="I51" s="331"/>
    </row>
    <row r="52" spans="1:9" ht="15.6" customHeight="1" x14ac:dyDescent="0.25">
      <c r="A52" s="29" t="s">
        <v>122</v>
      </c>
      <c r="B52" s="291"/>
      <c r="C52" s="291"/>
      <c r="D52" s="291"/>
      <c r="E52" s="291">
        <v>2</v>
      </c>
      <c r="F52" s="329" t="s">
        <v>399</v>
      </c>
      <c r="G52" s="330"/>
      <c r="H52" s="330"/>
      <c r="I52" s="331"/>
    </row>
    <row r="53" spans="1:9" ht="15.6" customHeight="1" x14ac:dyDescent="0.25">
      <c r="A53" s="29" t="s">
        <v>402</v>
      </c>
      <c r="B53" s="291"/>
      <c r="C53" s="291"/>
      <c r="D53" s="291"/>
      <c r="E53" s="291">
        <v>2</v>
      </c>
      <c r="F53" s="329" t="s">
        <v>400</v>
      </c>
      <c r="G53" s="330"/>
      <c r="H53" s="330"/>
      <c r="I53" s="331"/>
    </row>
    <row r="54" spans="1:9" ht="15.6" customHeight="1" x14ac:dyDescent="0.25">
      <c r="A54" s="29" t="s">
        <v>110</v>
      </c>
      <c r="B54" s="291"/>
      <c r="C54" s="291"/>
      <c r="D54" s="291"/>
      <c r="E54" s="291">
        <v>2</v>
      </c>
      <c r="F54" s="329" t="s">
        <v>401</v>
      </c>
      <c r="G54" s="330"/>
      <c r="H54" s="330"/>
      <c r="I54" s="331"/>
    </row>
    <row r="55" spans="1:9" ht="15.6" customHeight="1" x14ac:dyDescent="0.25">
      <c r="A55" s="29" t="s">
        <v>403</v>
      </c>
      <c r="B55" s="291"/>
      <c r="C55" s="291"/>
      <c r="D55" s="291"/>
      <c r="E55" s="291">
        <v>1</v>
      </c>
      <c r="F55" s="329" t="s">
        <v>404</v>
      </c>
      <c r="G55" s="330"/>
      <c r="H55" s="330"/>
      <c r="I55" s="331"/>
    </row>
    <row r="56" spans="1:9" ht="15.6" customHeight="1" x14ac:dyDescent="0.25">
      <c r="A56" s="29" t="s">
        <v>281</v>
      </c>
      <c r="B56" s="291"/>
      <c r="C56" s="291"/>
      <c r="D56" s="291"/>
      <c r="E56" s="291">
        <v>1</v>
      </c>
      <c r="F56" s="329" t="s">
        <v>404</v>
      </c>
      <c r="G56" s="330"/>
      <c r="H56" s="330"/>
      <c r="I56" s="331"/>
    </row>
    <row r="57" spans="1:9" ht="15.6" customHeight="1" x14ac:dyDescent="0.25">
      <c r="A57" s="29" t="s">
        <v>105</v>
      </c>
      <c r="B57" s="291"/>
      <c r="C57" s="291"/>
      <c r="D57" s="291"/>
      <c r="E57" s="291">
        <v>1</v>
      </c>
      <c r="F57" s="329" t="s">
        <v>404</v>
      </c>
      <c r="G57" s="330"/>
      <c r="H57" s="330"/>
      <c r="I57" s="331"/>
    </row>
    <row r="58" spans="1:9" ht="15.6" customHeight="1" x14ac:dyDescent="0.25">
      <c r="A58" s="29" t="s">
        <v>121</v>
      </c>
      <c r="B58" s="291"/>
      <c r="C58" s="291"/>
      <c r="D58" s="291"/>
      <c r="E58" s="291">
        <v>1</v>
      </c>
      <c r="F58" s="329" t="s">
        <v>404</v>
      </c>
      <c r="G58" s="330"/>
      <c r="H58" s="330"/>
      <c r="I58" s="331"/>
    </row>
    <row r="59" spans="1:9" ht="15.6" customHeight="1" x14ac:dyDescent="0.25">
      <c r="A59" s="29" t="s">
        <v>120</v>
      </c>
      <c r="B59" s="291"/>
      <c r="C59" s="291"/>
      <c r="D59" s="291"/>
      <c r="E59" s="291">
        <v>1</v>
      </c>
      <c r="F59" s="329" t="s">
        <v>404</v>
      </c>
      <c r="G59" s="330"/>
      <c r="H59" s="330"/>
      <c r="I59" s="331"/>
    </row>
    <row r="60" spans="1:9" ht="15.6" customHeight="1" x14ac:dyDescent="0.25">
      <c r="A60" s="29" t="s">
        <v>315</v>
      </c>
      <c r="B60" s="291"/>
      <c r="C60" s="291"/>
      <c r="D60" s="291"/>
      <c r="E60" s="291">
        <v>1</v>
      </c>
      <c r="F60" s="329" t="s">
        <v>404</v>
      </c>
      <c r="G60" s="330"/>
      <c r="H60" s="330"/>
      <c r="I60" s="331"/>
    </row>
    <row r="61" spans="1:9" ht="15.6" customHeight="1" x14ac:dyDescent="0.25">
      <c r="A61" s="29" t="s">
        <v>167</v>
      </c>
      <c r="B61" s="291"/>
      <c r="C61" s="291"/>
      <c r="D61" s="291"/>
      <c r="E61" s="291">
        <v>1</v>
      </c>
      <c r="F61" s="329" t="s">
        <v>405</v>
      </c>
      <c r="G61" s="330"/>
      <c r="H61" s="330"/>
      <c r="I61" s="331"/>
    </row>
    <row r="62" spans="1:9" ht="34.5" customHeight="1" x14ac:dyDescent="0.25">
      <c r="A62" s="29" t="s">
        <v>407</v>
      </c>
      <c r="B62" s="291">
        <v>125</v>
      </c>
      <c r="C62" s="291">
        <v>1498</v>
      </c>
      <c r="D62" s="291">
        <v>0</v>
      </c>
      <c r="E62" s="291"/>
      <c r="F62" s="329" t="s">
        <v>509</v>
      </c>
      <c r="G62" s="330"/>
      <c r="H62" s="330"/>
      <c r="I62" s="331"/>
    </row>
    <row r="63" spans="1:9" ht="15.6" customHeight="1" x14ac:dyDescent="0.25">
      <c r="A63" s="29" t="s">
        <v>408</v>
      </c>
      <c r="B63" s="291">
        <v>1</v>
      </c>
      <c r="C63" s="291">
        <v>10</v>
      </c>
      <c r="D63" s="291">
        <v>14</v>
      </c>
      <c r="E63" s="291"/>
      <c r="F63" s="329" t="s">
        <v>525</v>
      </c>
      <c r="G63" s="330"/>
      <c r="H63" s="330"/>
      <c r="I63" s="331"/>
    </row>
    <row r="64" spans="1:9" ht="38.25" customHeight="1" x14ac:dyDescent="0.25">
      <c r="A64" s="27" t="s">
        <v>414</v>
      </c>
      <c r="B64" s="287">
        <v>1</v>
      </c>
      <c r="C64" s="287">
        <v>3</v>
      </c>
      <c r="D64" s="287">
        <v>0</v>
      </c>
      <c r="E64" s="287"/>
      <c r="F64" s="329" t="s">
        <v>419</v>
      </c>
      <c r="G64" s="330"/>
      <c r="H64" s="330"/>
      <c r="I64" s="331"/>
    </row>
    <row r="65" spans="1:9" ht="50.25" customHeight="1" x14ac:dyDescent="0.25">
      <c r="A65" s="29" t="s">
        <v>449</v>
      </c>
      <c r="B65" s="291">
        <v>4</v>
      </c>
      <c r="C65" s="291">
        <f>32+27+15+22</f>
        <v>96</v>
      </c>
      <c r="D65" s="291">
        <v>2</v>
      </c>
      <c r="E65" s="291"/>
      <c r="F65" s="329" t="s">
        <v>450</v>
      </c>
      <c r="G65" s="330"/>
      <c r="H65" s="330"/>
      <c r="I65" s="331"/>
    </row>
    <row r="66" spans="1:9" ht="21.75" customHeight="1" x14ac:dyDescent="0.25">
      <c r="A66" s="145" t="s">
        <v>410</v>
      </c>
      <c r="B66" s="258"/>
      <c r="C66" s="258"/>
      <c r="D66" s="258"/>
      <c r="E66" s="291">
        <v>1</v>
      </c>
      <c r="F66" s="505" t="s">
        <v>451</v>
      </c>
      <c r="G66" s="506"/>
      <c r="H66" s="506"/>
      <c r="I66" s="507"/>
    </row>
    <row r="67" spans="1:9" x14ac:dyDescent="0.25">
      <c r="A67" s="260" t="s">
        <v>452</v>
      </c>
      <c r="B67" s="258"/>
      <c r="C67" s="258"/>
      <c r="D67" s="258"/>
      <c r="E67" s="291">
        <v>1</v>
      </c>
      <c r="F67" s="505" t="s">
        <v>526</v>
      </c>
      <c r="G67" s="506"/>
      <c r="H67" s="506"/>
      <c r="I67" s="507"/>
    </row>
    <row r="68" spans="1:9" x14ac:dyDescent="0.25">
      <c r="A68" s="260" t="s">
        <v>453</v>
      </c>
      <c r="B68" s="258"/>
      <c r="C68" s="258"/>
      <c r="D68" s="258"/>
      <c r="E68" s="291">
        <v>1</v>
      </c>
      <c r="F68" s="505" t="s">
        <v>451</v>
      </c>
      <c r="G68" s="506"/>
      <c r="H68" s="506"/>
      <c r="I68" s="507"/>
    </row>
    <row r="69" spans="1:9" x14ac:dyDescent="0.25">
      <c r="A69" s="260" t="s">
        <v>209</v>
      </c>
      <c r="B69" s="258">
        <v>3</v>
      </c>
      <c r="C69" s="258"/>
      <c r="D69" s="258"/>
      <c r="E69" s="258"/>
      <c r="F69" s="329" t="s">
        <v>492</v>
      </c>
      <c r="G69" s="330"/>
      <c r="H69" s="330"/>
      <c r="I69" s="331"/>
    </row>
    <row r="70" spans="1:9" ht="31.5" x14ac:dyDescent="0.25">
      <c r="A70" s="103" t="s">
        <v>494</v>
      </c>
      <c r="B70" s="287">
        <v>2</v>
      </c>
      <c r="C70" s="287">
        <v>40</v>
      </c>
      <c r="D70" s="287">
        <v>3</v>
      </c>
      <c r="E70" s="51"/>
      <c r="F70" s="347" t="s">
        <v>495</v>
      </c>
      <c r="G70" s="348"/>
      <c r="H70" s="348"/>
      <c r="I70" s="349"/>
    </row>
    <row r="71" spans="1:9" x14ac:dyDescent="0.25">
      <c r="A71" s="260" t="s">
        <v>497</v>
      </c>
      <c r="B71" s="258">
        <v>5</v>
      </c>
      <c r="C71" s="258">
        <v>100</v>
      </c>
      <c r="D71" s="258">
        <v>0</v>
      </c>
      <c r="E71" s="291"/>
      <c r="F71" s="505" t="s">
        <v>529</v>
      </c>
      <c r="G71" s="506"/>
      <c r="H71" s="506"/>
      <c r="I71" s="507"/>
    </row>
    <row r="72" spans="1:9" x14ac:dyDescent="0.25">
      <c r="A72" s="260" t="s">
        <v>244</v>
      </c>
      <c r="B72" s="258">
        <v>1</v>
      </c>
      <c r="C72" s="258">
        <v>5</v>
      </c>
      <c r="D72" s="258">
        <v>0</v>
      </c>
      <c r="E72" s="291"/>
      <c r="F72" s="505" t="s">
        <v>511</v>
      </c>
      <c r="G72" s="506"/>
      <c r="H72" s="506"/>
      <c r="I72" s="507"/>
    </row>
    <row r="73" spans="1:9" x14ac:dyDescent="0.25">
      <c r="A73" s="260" t="s">
        <v>520</v>
      </c>
      <c r="B73" s="258">
        <v>1</v>
      </c>
      <c r="C73" s="258">
        <v>21</v>
      </c>
      <c r="D73" s="258">
        <v>32</v>
      </c>
      <c r="E73" s="291"/>
      <c r="F73" s="329" t="s">
        <v>521</v>
      </c>
      <c r="G73" s="330"/>
      <c r="H73" s="330"/>
      <c r="I73" s="331"/>
    </row>
    <row r="74" spans="1:9" ht="41.25" customHeight="1" x14ac:dyDescent="0.25">
      <c r="A74" s="260" t="s">
        <v>22</v>
      </c>
      <c r="B74" s="258">
        <v>11</v>
      </c>
      <c r="C74" s="258">
        <v>134</v>
      </c>
      <c r="D74" s="258">
        <v>31</v>
      </c>
      <c r="E74" s="291"/>
      <c r="F74" s="329" t="s">
        <v>547</v>
      </c>
      <c r="G74" s="330"/>
      <c r="H74" s="330"/>
      <c r="I74" s="331"/>
    </row>
    <row r="75" spans="1:9" ht="16.5" thickBot="1" x14ac:dyDescent="0.3">
      <c r="A75" s="260"/>
      <c r="B75" s="258"/>
      <c r="C75" s="258"/>
      <c r="D75" s="258"/>
      <c r="E75" s="291"/>
      <c r="F75" s="505"/>
      <c r="G75" s="506"/>
      <c r="H75" s="506"/>
      <c r="I75" s="507"/>
    </row>
    <row r="76" spans="1:9" ht="16.5" thickBot="1" x14ac:dyDescent="0.3">
      <c r="A76" s="209" t="s">
        <v>95</v>
      </c>
      <c r="B76" s="197">
        <f>SUM(B49:B75)</f>
        <v>161</v>
      </c>
      <c r="C76" s="197">
        <f>SUM(C49:C75)</f>
        <v>1980</v>
      </c>
      <c r="D76" s="197">
        <f>SUM(D49:D75)</f>
        <v>140</v>
      </c>
      <c r="E76" s="197">
        <f>SUM(E49:E75)</f>
        <v>16</v>
      </c>
      <c r="F76" s="516"/>
      <c r="G76" s="517"/>
      <c r="H76" s="517"/>
      <c r="I76" s="518"/>
    </row>
    <row r="77" spans="1:9" ht="16.5" thickBot="1" x14ac:dyDescent="0.3">
      <c r="A77" s="210"/>
      <c r="B77" s="210"/>
      <c r="C77" s="210"/>
      <c r="D77" s="210"/>
    </row>
    <row r="78" spans="1:9" ht="16.5" thickBot="1" x14ac:dyDescent="0.3">
      <c r="A78" s="519" t="s">
        <v>96</v>
      </c>
      <c r="B78" s="520"/>
      <c r="C78" s="520"/>
      <c r="D78" s="520"/>
      <c r="E78" s="520"/>
      <c r="F78" s="521"/>
    </row>
    <row r="79" spans="1:9" ht="16.5" thickBot="1" x14ac:dyDescent="0.3">
      <c r="A79" s="210"/>
      <c r="B79" s="240" t="s">
        <v>97</v>
      </c>
      <c r="C79" s="241" t="s">
        <v>98</v>
      </c>
      <c r="D79" s="242" t="s">
        <v>99</v>
      </c>
      <c r="E79" s="243" t="s">
        <v>248</v>
      </c>
      <c r="F79" s="243" t="s">
        <v>73</v>
      </c>
    </row>
    <row r="80" spans="1:9" ht="22.5" customHeight="1" thickBot="1" x14ac:dyDescent="0.3">
      <c r="A80" s="210"/>
      <c r="B80" s="211">
        <f>SUM(B15+B44+B76)</f>
        <v>449</v>
      </c>
      <c r="C80" s="211">
        <f>SUM(C15+C44+C76)</f>
        <v>3499</v>
      </c>
      <c r="D80" s="211">
        <f>SUM(D15+D44+D76)</f>
        <v>2147</v>
      </c>
      <c r="E80" s="212">
        <f>E44</f>
        <v>2880.75</v>
      </c>
      <c r="F80" s="212">
        <f>SUM(E76)</f>
        <v>16</v>
      </c>
    </row>
    <row r="81" spans="1:11" ht="18" customHeight="1" x14ac:dyDescent="0.25"/>
    <row r="82" spans="1:11" ht="16.5" thickBot="1" x14ac:dyDescent="0.3">
      <c r="H82" s="39"/>
      <c r="I82" s="39"/>
      <c r="J82" s="39"/>
      <c r="K82" s="39"/>
    </row>
    <row r="83" spans="1:11" ht="16.5" thickBot="1" x14ac:dyDescent="0.3">
      <c r="A83" s="482" t="s">
        <v>100</v>
      </c>
      <c r="B83" s="522"/>
      <c r="C83" s="523" t="s">
        <v>101</v>
      </c>
      <c r="D83" s="524"/>
      <c r="E83" s="495" t="s">
        <v>34</v>
      </c>
      <c r="F83" s="496"/>
      <c r="G83" s="496"/>
      <c r="H83" s="497"/>
    </row>
    <row r="84" spans="1:11" x14ac:dyDescent="0.25">
      <c r="A84" s="231" t="s">
        <v>102</v>
      </c>
      <c r="B84" s="214" t="s">
        <v>103</v>
      </c>
      <c r="C84" s="525" t="s">
        <v>104</v>
      </c>
      <c r="D84" s="526"/>
      <c r="E84" s="527"/>
      <c r="F84" s="528"/>
      <c r="G84" s="528"/>
      <c r="H84" s="529"/>
    </row>
    <row r="85" spans="1:11" ht="18.75" customHeight="1" x14ac:dyDescent="0.25">
      <c r="A85" s="275" t="s">
        <v>252</v>
      </c>
      <c r="B85" s="283">
        <v>1</v>
      </c>
      <c r="C85" s="321" t="s">
        <v>250</v>
      </c>
      <c r="D85" s="322"/>
      <c r="E85" s="323" t="s">
        <v>440</v>
      </c>
      <c r="F85" s="324"/>
      <c r="G85" s="324"/>
      <c r="H85" s="325"/>
    </row>
    <row r="86" spans="1:11" ht="18.75" customHeight="1" x14ac:dyDescent="0.25">
      <c r="A86" s="283" t="s">
        <v>517</v>
      </c>
      <c r="B86" s="283">
        <v>1</v>
      </c>
      <c r="C86" s="321" t="s">
        <v>106</v>
      </c>
      <c r="D86" s="322"/>
      <c r="E86" s="344" t="s">
        <v>531</v>
      </c>
      <c r="F86" s="514"/>
      <c r="G86" s="514"/>
      <c r="H86" s="515"/>
    </row>
    <row r="87" spans="1:11" ht="36.75" customHeight="1" x14ac:dyDescent="0.25">
      <c r="A87" s="283" t="s">
        <v>505</v>
      </c>
      <c r="B87" s="283">
        <v>15</v>
      </c>
      <c r="C87" s="321" t="s">
        <v>503</v>
      </c>
      <c r="D87" s="322"/>
      <c r="E87" s="329" t="s">
        <v>504</v>
      </c>
      <c r="F87" s="330"/>
      <c r="G87" s="330"/>
      <c r="H87" s="331"/>
    </row>
    <row r="88" spans="1:11" ht="18.75" customHeight="1" x14ac:dyDescent="0.25">
      <c r="A88" s="283" t="s">
        <v>84</v>
      </c>
      <c r="B88" s="283">
        <v>3</v>
      </c>
      <c r="C88" s="321" t="s">
        <v>106</v>
      </c>
      <c r="D88" s="322"/>
      <c r="E88" s="329" t="s">
        <v>535</v>
      </c>
      <c r="F88" s="330"/>
      <c r="G88" s="330"/>
      <c r="H88" s="331"/>
    </row>
    <row r="89" spans="1:11" ht="16.5" customHeight="1" x14ac:dyDescent="0.25">
      <c r="A89" s="283" t="s">
        <v>115</v>
      </c>
      <c r="B89" s="283">
        <v>3</v>
      </c>
      <c r="C89" s="321" t="s">
        <v>106</v>
      </c>
      <c r="D89" s="322"/>
      <c r="E89" s="329" t="s">
        <v>535</v>
      </c>
      <c r="F89" s="330"/>
      <c r="G89" s="330"/>
      <c r="H89" s="331"/>
    </row>
    <row r="90" spans="1:11" ht="16.5" customHeight="1" x14ac:dyDescent="0.25">
      <c r="A90" s="283" t="s">
        <v>121</v>
      </c>
      <c r="B90" s="283">
        <v>3</v>
      </c>
      <c r="C90" s="321" t="s">
        <v>106</v>
      </c>
      <c r="D90" s="322"/>
      <c r="E90" s="329" t="s">
        <v>535</v>
      </c>
      <c r="F90" s="330"/>
      <c r="G90" s="330"/>
      <c r="H90" s="331"/>
    </row>
    <row r="91" spans="1:11" x14ac:dyDescent="0.25">
      <c r="A91" s="276" t="s">
        <v>539</v>
      </c>
      <c r="B91" s="276">
        <v>1</v>
      </c>
      <c r="C91" s="560"/>
      <c r="D91" s="561"/>
      <c r="E91" s="344"/>
      <c r="F91" s="345"/>
      <c r="G91" s="345"/>
      <c r="H91" s="346"/>
    </row>
    <row r="92" spans="1:11" x14ac:dyDescent="0.25">
      <c r="A92" s="309" t="s">
        <v>22</v>
      </c>
      <c r="B92" s="309">
        <v>3</v>
      </c>
      <c r="C92" s="567" t="s">
        <v>106</v>
      </c>
      <c r="D92" s="568"/>
      <c r="E92" s="344"/>
      <c r="F92" s="345"/>
      <c r="G92" s="345"/>
      <c r="H92" s="346"/>
    </row>
    <row r="93" spans="1:11" ht="16.5" customHeight="1" thickBot="1" x14ac:dyDescent="0.3">
      <c r="A93" s="179" t="s">
        <v>22</v>
      </c>
      <c r="B93" s="179">
        <v>1</v>
      </c>
      <c r="C93" s="562" t="s">
        <v>548</v>
      </c>
      <c r="D93" s="563"/>
      <c r="E93" s="564"/>
      <c r="F93" s="565"/>
      <c r="G93" s="565"/>
      <c r="H93" s="566"/>
    </row>
    <row r="94" spans="1:11" ht="19.5" customHeight="1" thickBot="1" x14ac:dyDescent="0.3">
      <c r="A94" s="190" t="s">
        <v>95</v>
      </c>
      <c r="B94" s="191">
        <f>SUM(B85:B93)</f>
        <v>31</v>
      </c>
      <c r="C94" s="157"/>
      <c r="D94" s="157"/>
      <c r="E94" s="157"/>
      <c r="F94" s="157"/>
      <c r="G94" s="157"/>
      <c r="H94" s="157"/>
      <c r="I94" s="157"/>
      <c r="J94" s="157"/>
      <c r="K94" s="157"/>
    </row>
    <row r="95" spans="1:11" ht="19.5" customHeight="1" thickBot="1" x14ac:dyDescent="0.3">
      <c r="C95" s="39"/>
      <c r="D95" s="39"/>
      <c r="E95" s="39"/>
      <c r="F95" s="39"/>
      <c r="G95" s="39"/>
      <c r="H95" s="42"/>
    </row>
    <row r="96" spans="1:11" ht="16.5" thickBot="1" x14ac:dyDescent="0.3">
      <c r="A96" s="482" t="s">
        <v>131</v>
      </c>
      <c r="B96" s="522"/>
      <c r="C96" s="232" t="s">
        <v>132</v>
      </c>
      <c r="D96" s="232" t="s">
        <v>133</v>
      </c>
      <c r="E96" s="233" t="s">
        <v>134</v>
      </c>
      <c r="F96" s="533" t="s">
        <v>135</v>
      </c>
      <c r="G96" s="534"/>
      <c r="H96" s="535"/>
    </row>
    <row r="97" spans="1:13" ht="16.5" thickBot="1" x14ac:dyDescent="0.3">
      <c r="A97" s="469" t="s">
        <v>136</v>
      </c>
      <c r="B97" s="470"/>
      <c r="C97" s="53">
        <v>2877</v>
      </c>
      <c r="D97" s="53">
        <v>1861</v>
      </c>
      <c r="E97" s="54">
        <v>7</v>
      </c>
      <c r="F97" s="445" t="s">
        <v>137</v>
      </c>
      <c r="G97" s="446"/>
      <c r="H97" s="447"/>
    </row>
    <row r="98" spans="1:13" ht="16.5" thickBot="1" x14ac:dyDescent="0.3">
      <c r="A98" s="469" t="s">
        <v>138</v>
      </c>
      <c r="B98" s="470"/>
      <c r="C98" s="53">
        <v>952</v>
      </c>
      <c r="D98" s="53">
        <v>598</v>
      </c>
      <c r="E98" s="54">
        <v>2</v>
      </c>
      <c r="F98" s="448" t="s">
        <v>139</v>
      </c>
      <c r="G98" s="449"/>
      <c r="H98" s="450"/>
    </row>
    <row r="99" spans="1:13" ht="16.5" thickBot="1" x14ac:dyDescent="0.3">
      <c r="A99" s="392" t="s">
        <v>95</v>
      </c>
      <c r="B99" s="393"/>
      <c r="C99" s="189">
        <f>SUM(C97:C98)</f>
        <v>3829</v>
      </c>
      <c r="D99" s="189">
        <f>SUM(D97:D98)</f>
        <v>2459</v>
      </c>
      <c r="E99" s="189">
        <f>SUM(E97:E98)</f>
        <v>9</v>
      </c>
      <c r="F99" s="536"/>
      <c r="G99" s="537"/>
      <c r="H99" s="538"/>
    </row>
    <row r="100" spans="1:13" ht="16.5" thickBot="1" x14ac:dyDescent="0.3">
      <c r="A100" s="213"/>
    </row>
    <row r="101" spans="1:13" ht="16.5" thickBot="1" x14ac:dyDescent="0.3">
      <c r="A101" s="482" t="s">
        <v>141</v>
      </c>
      <c r="B101" s="522"/>
      <c r="C101" s="523" t="s">
        <v>101</v>
      </c>
      <c r="D101" s="546"/>
      <c r="E101" s="546"/>
      <c r="F101" s="546"/>
      <c r="G101" s="546"/>
      <c r="H101" s="546"/>
      <c r="I101" s="546"/>
      <c r="J101" s="524"/>
      <c r="K101" s="495" t="s">
        <v>34</v>
      </c>
      <c r="L101" s="544"/>
      <c r="M101" s="545"/>
    </row>
    <row r="102" spans="1:13" ht="16.5" thickBot="1" x14ac:dyDescent="0.3">
      <c r="A102" s="572" t="s">
        <v>102</v>
      </c>
      <c r="B102" s="573"/>
      <c r="C102" s="238" t="s">
        <v>142</v>
      </c>
      <c r="D102" s="238" t="s">
        <v>143</v>
      </c>
      <c r="E102" s="238" t="s">
        <v>144</v>
      </c>
      <c r="F102" s="238" t="s">
        <v>145</v>
      </c>
      <c r="G102" s="238" t="s">
        <v>195</v>
      </c>
      <c r="H102" s="238" t="s">
        <v>147</v>
      </c>
      <c r="I102" s="238" t="s">
        <v>148</v>
      </c>
      <c r="J102" s="238" t="s">
        <v>149</v>
      </c>
      <c r="K102" s="569"/>
      <c r="L102" s="570"/>
      <c r="M102" s="571"/>
    </row>
    <row r="103" spans="1:13" x14ac:dyDescent="0.25">
      <c r="A103" s="429" t="s">
        <v>167</v>
      </c>
      <c r="B103" s="430"/>
      <c r="C103" s="47"/>
      <c r="D103" s="47"/>
      <c r="E103" s="47">
        <v>1</v>
      </c>
      <c r="F103" s="47">
        <v>2</v>
      </c>
      <c r="G103" s="47"/>
      <c r="H103" s="47"/>
      <c r="I103" s="47"/>
      <c r="J103" s="48"/>
      <c r="K103" s="505" t="s">
        <v>388</v>
      </c>
      <c r="L103" s="506"/>
      <c r="M103" s="507"/>
    </row>
    <row r="104" spans="1:13" x14ac:dyDescent="0.25">
      <c r="A104" s="313" t="s">
        <v>406</v>
      </c>
      <c r="B104" s="320"/>
      <c r="C104" s="47"/>
      <c r="D104" s="47"/>
      <c r="E104" s="47"/>
      <c r="F104" s="47"/>
      <c r="G104" s="47">
        <v>1</v>
      </c>
      <c r="H104" s="48"/>
      <c r="I104" s="48"/>
      <c r="J104" s="47"/>
      <c r="K104" s="329"/>
      <c r="L104" s="330"/>
      <c r="M104" s="331"/>
    </row>
    <row r="105" spans="1:13" x14ac:dyDescent="0.25">
      <c r="A105" s="313" t="s">
        <v>110</v>
      </c>
      <c r="B105" s="320"/>
      <c r="C105" s="47"/>
      <c r="D105" s="47"/>
      <c r="E105" s="47"/>
      <c r="F105" s="47"/>
      <c r="G105" s="47"/>
      <c r="H105" s="47">
        <v>200</v>
      </c>
      <c r="I105" s="47"/>
      <c r="J105" s="48"/>
      <c r="K105" s="329" t="s">
        <v>518</v>
      </c>
      <c r="L105" s="330"/>
      <c r="M105" s="331"/>
    </row>
    <row r="106" spans="1:13" ht="33.75" customHeight="1" x14ac:dyDescent="0.25">
      <c r="A106" s="319" t="s">
        <v>420</v>
      </c>
      <c r="B106" s="320"/>
      <c r="C106" s="258">
        <v>25</v>
      </c>
      <c r="D106" s="258"/>
      <c r="E106" s="258"/>
      <c r="F106" s="258"/>
      <c r="G106" s="258"/>
      <c r="H106" s="258"/>
      <c r="I106" s="258"/>
      <c r="J106" s="258"/>
      <c r="K106" s="329" t="s">
        <v>554</v>
      </c>
      <c r="L106" s="330"/>
      <c r="M106" s="331"/>
    </row>
    <row r="107" spans="1:13" ht="31.5" x14ac:dyDescent="0.25">
      <c r="A107" s="313" t="s">
        <v>435</v>
      </c>
      <c r="B107" s="320"/>
      <c r="C107" s="47"/>
      <c r="D107" s="47"/>
      <c r="E107" s="47"/>
      <c r="F107" s="47"/>
      <c r="G107" s="47"/>
      <c r="H107" s="47">
        <v>3</v>
      </c>
      <c r="I107" s="47"/>
      <c r="J107" s="48" t="s">
        <v>436</v>
      </c>
      <c r="K107" s="329" t="s">
        <v>437</v>
      </c>
      <c r="L107" s="330"/>
      <c r="M107" s="331"/>
    </row>
    <row r="108" spans="1:13" x14ac:dyDescent="0.25">
      <c r="A108" s="313" t="s">
        <v>115</v>
      </c>
      <c r="B108" s="320"/>
      <c r="C108" s="47"/>
      <c r="D108" s="47">
        <v>1</v>
      </c>
      <c r="E108" s="47"/>
      <c r="F108" s="47"/>
      <c r="G108" s="47"/>
      <c r="H108" s="47">
        <v>3</v>
      </c>
      <c r="I108" s="47"/>
      <c r="J108" s="48" t="s">
        <v>544</v>
      </c>
      <c r="K108" s="329" t="s">
        <v>527</v>
      </c>
      <c r="L108" s="330"/>
      <c r="M108" s="331"/>
    </row>
    <row r="109" spans="1:13" x14ac:dyDescent="0.25">
      <c r="A109" s="468" t="s">
        <v>533</v>
      </c>
      <c r="B109" s="468"/>
      <c r="C109" s="258"/>
      <c r="D109" s="258">
        <v>1</v>
      </c>
      <c r="E109" s="258"/>
      <c r="F109" s="258"/>
      <c r="G109" s="258"/>
      <c r="H109" s="258"/>
      <c r="I109" s="258"/>
      <c r="J109" s="260" t="s">
        <v>537</v>
      </c>
      <c r="K109" s="344" t="s">
        <v>506</v>
      </c>
      <c r="L109" s="345"/>
      <c r="M109" s="346"/>
    </row>
    <row r="110" spans="1:13" x14ac:dyDescent="0.25">
      <c r="A110" s="313" t="s">
        <v>121</v>
      </c>
      <c r="B110" s="320"/>
      <c r="C110" s="47"/>
      <c r="D110" s="47"/>
      <c r="E110" s="47"/>
      <c r="F110" s="47"/>
      <c r="G110" s="47"/>
      <c r="H110" s="47"/>
      <c r="I110" s="47"/>
      <c r="J110" s="48" t="s">
        <v>536</v>
      </c>
      <c r="K110" s="329"/>
      <c r="L110" s="330"/>
      <c r="M110" s="331"/>
    </row>
    <row r="111" spans="1:13" x14ac:dyDescent="0.25">
      <c r="A111" s="313" t="s">
        <v>105</v>
      </c>
      <c r="B111" s="320"/>
      <c r="C111" s="47">
        <v>100</v>
      </c>
      <c r="D111" s="47"/>
      <c r="E111" s="47"/>
      <c r="F111" s="47"/>
      <c r="G111" s="47"/>
      <c r="H111" s="47"/>
      <c r="I111" s="47"/>
      <c r="J111" s="48"/>
      <c r="K111" s="329" t="s">
        <v>543</v>
      </c>
      <c r="L111" s="330"/>
      <c r="M111" s="331"/>
    </row>
    <row r="112" spans="1:13" x14ac:dyDescent="0.25">
      <c r="A112" s="313" t="s">
        <v>111</v>
      </c>
      <c r="B112" s="320"/>
      <c r="C112" s="47"/>
      <c r="D112" s="47">
        <v>1</v>
      </c>
      <c r="E112" s="47"/>
      <c r="F112" s="47"/>
      <c r="G112" s="47"/>
      <c r="H112" s="47"/>
      <c r="I112" s="47"/>
      <c r="J112" s="48"/>
      <c r="K112" s="329"/>
      <c r="L112" s="330"/>
      <c r="M112" s="331"/>
    </row>
    <row r="113" spans="1:13" ht="164.25" customHeight="1" x14ac:dyDescent="0.25">
      <c r="A113" s="313" t="s">
        <v>549</v>
      </c>
      <c r="B113" s="320"/>
      <c r="C113" s="47"/>
      <c r="D113" s="47"/>
      <c r="E113" s="47"/>
      <c r="F113" s="47"/>
      <c r="G113" s="47"/>
      <c r="H113" s="310"/>
      <c r="I113" s="47"/>
      <c r="J113" s="48" t="s">
        <v>550</v>
      </c>
      <c r="K113" s="329" t="s">
        <v>551</v>
      </c>
      <c r="L113" s="330"/>
      <c r="M113" s="331"/>
    </row>
    <row r="114" spans="1:13" ht="16.5" thickBot="1" x14ac:dyDescent="0.3">
      <c r="A114" s="313" t="s">
        <v>539</v>
      </c>
      <c r="B114" s="320"/>
      <c r="C114" s="47">
        <v>30</v>
      </c>
      <c r="D114" s="47"/>
      <c r="E114" s="47"/>
      <c r="F114" s="47"/>
      <c r="G114" s="47"/>
      <c r="H114" s="47"/>
      <c r="I114" s="47"/>
      <c r="J114" s="48"/>
      <c r="K114" s="329"/>
      <c r="L114" s="330"/>
      <c r="M114" s="331"/>
    </row>
    <row r="115" spans="1:13" ht="16.5" thickBot="1" x14ac:dyDescent="0.3">
      <c r="A115" s="550" t="s">
        <v>32</v>
      </c>
      <c r="B115" s="551"/>
      <c r="C115" s="197">
        <f t="shared" ref="C115:I115" si="0">SUM(C103:C114)</f>
        <v>155</v>
      </c>
      <c r="D115" s="197">
        <f t="shared" si="0"/>
        <v>3</v>
      </c>
      <c r="E115" s="197">
        <f t="shared" si="0"/>
        <v>1</v>
      </c>
      <c r="F115" s="197">
        <f t="shared" si="0"/>
        <v>2</v>
      </c>
      <c r="G115" s="197">
        <f t="shared" si="0"/>
        <v>1</v>
      </c>
      <c r="H115" s="197">
        <f t="shared" si="0"/>
        <v>206</v>
      </c>
      <c r="I115" s="197">
        <f t="shared" si="0"/>
        <v>0</v>
      </c>
      <c r="J115" s="197">
        <f>COUNTIF(J103:J114, "&lt;&gt;")</f>
        <v>5</v>
      </c>
      <c r="K115" s="552"/>
      <c r="L115" s="553"/>
      <c r="M115" s="554"/>
    </row>
    <row r="116" spans="1:13" ht="16.5" thickBot="1" x14ac:dyDescent="0.3"/>
    <row r="117" spans="1:13" ht="16.5" thickBot="1" x14ac:dyDescent="0.3">
      <c r="A117" s="234" t="s">
        <v>191</v>
      </c>
      <c r="B117" s="235"/>
      <c r="C117" s="235"/>
      <c r="D117" s="235"/>
      <c r="E117" s="236"/>
    </row>
    <row r="118" spans="1:13" x14ac:dyDescent="0.25">
      <c r="A118" s="452"/>
      <c r="B118" s="452"/>
      <c r="C118" s="214" t="s">
        <v>103</v>
      </c>
    </row>
    <row r="119" spans="1:13" ht="30.75" customHeight="1" x14ac:dyDescent="0.25">
      <c r="A119" s="329" t="s">
        <v>534</v>
      </c>
      <c r="B119" s="396"/>
      <c r="C119" s="41">
        <v>36</v>
      </c>
    </row>
    <row r="120" spans="1:13" ht="16.5" thickBot="1" x14ac:dyDescent="0.3"/>
    <row r="121" spans="1:13" ht="16.5" thickBot="1" x14ac:dyDescent="0.3">
      <c r="A121" s="482" t="s">
        <v>193</v>
      </c>
      <c r="B121" s="522"/>
      <c r="C121" s="523" t="s">
        <v>101</v>
      </c>
      <c r="D121" s="546"/>
      <c r="E121" s="546"/>
      <c r="F121" s="546"/>
      <c r="G121" s="546"/>
      <c r="H121" s="546"/>
      <c r="I121" s="546"/>
      <c r="J121" s="546"/>
      <c r="K121" s="546"/>
      <c r="L121" s="524"/>
      <c r="M121" s="239" t="s">
        <v>194</v>
      </c>
    </row>
    <row r="122" spans="1:13" ht="94.5" x14ac:dyDescent="0.25">
      <c r="A122" s="539" t="s">
        <v>102</v>
      </c>
      <c r="B122" s="540"/>
      <c r="C122" s="214" t="s">
        <v>142</v>
      </c>
      <c r="D122" s="214" t="s">
        <v>143</v>
      </c>
      <c r="E122" s="214" t="s">
        <v>144</v>
      </c>
      <c r="F122" s="214" t="s">
        <v>145</v>
      </c>
      <c r="G122" s="214" t="s">
        <v>195</v>
      </c>
      <c r="H122" s="214" t="s">
        <v>147</v>
      </c>
      <c r="I122" s="214" t="s">
        <v>148</v>
      </c>
      <c r="J122" s="217" t="s">
        <v>196</v>
      </c>
      <c r="K122" s="217" t="s">
        <v>149</v>
      </c>
      <c r="L122" s="217" t="s">
        <v>197</v>
      </c>
      <c r="M122" s="218"/>
    </row>
    <row r="123" spans="1:13" x14ac:dyDescent="0.25">
      <c r="A123" s="319" t="s">
        <v>426</v>
      </c>
      <c r="B123" s="320"/>
      <c r="C123" s="258"/>
      <c r="D123" s="258"/>
      <c r="E123" s="258"/>
      <c r="F123" s="258"/>
      <c r="G123" s="258"/>
      <c r="H123" s="258"/>
      <c r="I123" s="258"/>
      <c r="J123" s="256">
        <v>60</v>
      </c>
      <c r="K123" s="256"/>
      <c r="L123" s="257"/>
      <c r="M123" s="257"/>
    </row>
    <row r="124" spans="1:13" x14ac:dyDescent="0.25">
      <c r="A124" s="319" t="s">
        <v>427</v>
      </c>
      <c r="B124" s="320"/>
      <c r="C124" s="258"/>
      <c r="D124" s="258"/>
      <c r="E124" s="258"/>
      <c r="F124" s="258"/>
      <c r="G124" s="258"/>
      <c r="H124" s="258"/>
      <c r="I124" s="258"/>
      <c r="J124" s="256">
        <v>35</v>
      </c>
      <c r="K124" s="256"/>
      <c r="L124" s="257"/>
      <c r="M124" s="256"/>
    </row>
    <row r="125" spans="1:13" x14ac:dyDescent="0.25">
      <c r="A125" s="319" t="s">
        <v>428</v>
      </c>
      <c r="B125" s="320"/>
      <c r="C125" s="258"/>
      <c r="D125" s="258"/>
      <c r="E125" s="258"/>
      <c r="F125" s="258"/>
      <c r="G125" s="258"/>
      <c r="H125" s="258"/>
      <c r="I125" s="258"/>
      <c r="J125" s="257">
        <v>7</v>
      </c>
      <c r="K125" s="257"/>
      <c r="L125" s="257"/>
      <c r="M125" s="257"/>
    </row>
    <row r="126" spans="1:13" x14ac:dyDescent="0.25">
      <c r="A126" s="319"/>
      <c r="B126" s="320"/>
      <c r="C126" s="258"/>
      <c r="D126" s="258"/>
      <c r="E126" s="258"/>
      <c r="F126" s="258"/>
      <c r="G126" s="258"/>
      <c r="H126" s="258"/>
      <c r="I126" s="258"/>
      <c r="J126" s="257"/>
      <c r="K126" s="257"/>
      <c r="L126" s="256"/>
      <c r="M126" s="256"/>
    </row>
    <row r="127" spans="1:13" x14ac:dyDescent="0.25">
      <c r="A127" s="468"/>
      <c r="B127" s="468"/>
      <c r="C127" s="258"/>
      <c r="D127" s="258"/>
      <c r="E127" s="258"/>
      <c r="F127" s="258"/>
      <c r="G127" s="258"/>
      <c r="H127" s="258"/>
      <c r="I127" s="258"/>
      <c r="J127" s="257"/>
      <c r="K127" s="257"/>
      <c r="L127" s="257"/>
      <c r="M127" s="257"/>
    </row>
    <row r="128" spans="1:13" x14ac:dyDescent="0.25">
      <c r="A128" s="468"/>
      <c r="B128" s="468"/>
      <c r="C128" s="258"/>
      <c r="D128" s="258"/>
      <c r="E128" s="258"/>
      <c r="F128" s="258"/>
      <c r="G128" s="258"/>
      <c r="H128" s="258"/>
      <c r="I128" s="258"/>
      <c r="J128" s="257"/>
      <c r="K128" s="257"/>
      <c r="L128" s="257"/>
      <c r="M128" s="257"/>
    </row>
    <row r="129" spans="1:13" x14ac:dyDescent="0.25">
      <c r="A129" s="468"/>
      <c r="B129" s="468"/>
      <c r="C129" s="258"/>
      <c r="D129" s="258"/>
      <c r="E129" s="258"/>
      <c r="F129" s="258"/>
      <c r="G129" s="258"/>
      <c r="H129" s="258"/>
      <c r="I129" s="258"/>
      <c r="J129" s="257"/>
      <c r="K129" s="257"/>
      <c r="L129" s="257"/>
      <c r="M129" s="257"/>
    </row>
    <row r="130" spans="1:13" ht="16.5" thickBot="1" x14ac:dyDescent="0.3">
      <c r="A130" s="468"/>
      <c r="B130" s="468"/>
      <c r="C130" s="258"/>
      <c r="D130" s="258"/>
      <c r="E130" s="258"/>
      <c r="F130" s="258"/>
      <c r="G130" s="258"/>
      <c r="H130" s="258"/>
      <c r="I130" s="258"/>
      <c r="J130" s="257"/>
      <c r="K130" s="257"/>
      <c r="L130" s="257"/>
      <c r="M130" s="257"/>
    </row>
    <row r="131" spans="1:13" ht="16.5" thickBot="1" x14ac:dyDescent="0.3">
      <c r="A131" s="550" t="s">
        <v>203</v>
      </c>
      <c r="B131" s="551"/>
      <c r="C131" s="197">
        <f t="shared" ref="C131:K131" si="1">SUM(C123:C130)</f>
        <v>0</v>
      </c>
      <c r="D131" s="197">
        <f t="shared" si="1"/>
        <v>0</v>
      </c>
      <c r="E131" s="197">
        <f t="shared" si="1"/>
        <v>0</v>
      </c>
      <c r="F131" s="197">
        <f t="shared" si="1"/>
        <v>0</v>
      </c>
      <c r="G131" s="197">
        <f t="shared" si="1"/>
        <v>0</v>
      </c>
      <c r="H131" s="197">
        <f t="shared" si="1"/>
        <v>0</v>
      </c>
      <c r="I131" s="197">
        <f t="shared" si="1"/>
        <v>0</v>
      </c>
      <c r="J131" s="197">
        <f t="shared" si="1"/>
        <v>102</v>
      </c>
      <c r="K131" s="197">
        <f t="shared" si="1"/>
        <v>0</v>
      </c>
      <c r="L131" s="237"/>
      <c r="M131" s="237"/>
    </row>
    <row r="132" spans="1:13" x14ac:dyDescent="0.25">
      <c r="A132" s="285" t="s">
        <v>204</v>
      </c>
    </row>
  </sheetData>
  <mergeCells count="150">
    <mergeCell ref="K113:M113"/>
    <mergeCell ref="K106:M106"/>
    <mergeCell ref="A112:B112"/>
    <mergeCell ref="K112:M112"/>
    <mergeCell ref="A103:B103"/>
    <mergeCell ref="K103:M103"/>
    <mergeCell ref="A104:B104"/>
    <mergeCell ref="K104:M104"/>
    <mergeCell ref="A105:B105"/>
    <mergeCell ref="K105:M105"/>
    <mergeCell ref="A107:B107"/>
    <mergeCell ref="K107:M107"/>
    <mergeCell ref="A108:B108"/>
    <mergeCell ref="K108:M108"/>
    <mergeCell ref="A109:B109"/>
    <mergeCell ref="K109:M109"/>
    <mergeCell ref="A110:B110"/>
    <mergeCell ref="K110:M110"/>
    <mergeCell ref="A111:B111"/>
    <mergeCell ref="K111:M111"/>
    <mergeCell ref="C121:L121"/>
    <mergeCell ref="A126:B126"/>
    <mergeCell ref="A127:B127"/>
    <mergeCell ref="A128:B128"/>
    <mergeCell ref="A129:B129"/>
    <mergeCell ref="A114:B114"/>
    <mergeCell ref="K114:M114"/>
    <mergeCell ref="A115:B115"/>
    <mergeCell ref="A118:B118"/>
    <mergeCell ref="A119:B119"/>
    <mergeCell ref="K115:M115"/>
    <mergeCell ref="A131:B131"/>
    <mergeCell ref="A121:B121"/>
    <mergeCell ref="A122:B122"/>
    <mergeCell ref="A123:B123"/>
    <mergeCell ref="A124:B124"/>
    <mergeCell ref="A125:B125"/>
    <mergeCell ref="A130:B130"/>
    <mergeCell ref="A101:B101"/>
    <mergeCell ref="A102:B102"/>
    <mergeCell ref="A106:B106"/>
    <mergeCell ref="A113:B113"/>
    <mergeCell ref="K102:M102"/>
    <mergeCell ref="A96:B96"/>
    <mergeCell ref="F96:H96"/>
    <mergeCell ref="A97:B97"/>
    <mergeCell ref="F97:H97"/>
    <mergeCell ref="A98:B98"/>
    <mergeCell ref="F98:H98"/>
    <mergeCell ref="C101:J101"/>
    <mergeCell ref="K101:M101"/>
    <mergeCell ref="C88:D88"/>
    <mergeCell ref="E88:H88"/>
    <mergeCell ref="C89:D89"/>
    <mergeCell ref="E89:H89"/>
    <mergeCell ref="A99:B99"/>
    <mergeCell ref="F99:H99"/>
    <mergeCell ref="C90:D90"/>
    <mergeCell ref="E90:H90"/>
    <mergeCell ref="C91:D91"/>
    <mergeCell ref="E91:H91"/>
    <mergeCell ref="C93:D93"/>
    <mergeCell ref="E93:H93"/>
    <mergeCell ref="C92:D92"/>
    <mergeCell ref="E92:H92"/>
    <mergeCell ref="C86:D86"/>
    <mergeCell ref="E86:H86"/>
    <mergeCell ref="C87:D87"/>
    <mergeCell ref="E87:H87"/>
    <mergeCell ref="C85:D85"/>
    <mergeCell ref="E85:H85"/>
    <mergeCell ref="C84:D84"/>
    <mergeCell ref="E84:H84"/>
    <mergeCell ref="F65:I65"/>
    <mergeCell ref="F66:I66"/>
    <mergeCell ref="F67:I67"/>
    <mergeCell ref="F68:I68"/>
    <mergeCell ref="F75:I75"/>
    <mergeCell ref="F76:I76"/>
    <mergeCell ref="A78:F78"/>
    <mergeCell ref="A83:B83"/>
    <mergeCell ref="C83:D83"/>
    <mergeCell ref="E83:H83"/>
    <mergeCell ref="F69:I69"/>
    <mergeCell ref="F70:I70"/>
    <mergeCell ref="F71:I71"/>
    <mergeCell ref="F72:I72"/>
    <mergeCell ref="F73:I73"/>
    <mergeCell ref="F74:I74"/>
    <mergeCell ref="F39:I39"/>
    <mergeCell ref="F49:I49"/>
    <mergeCell ref="F51:I51"/>
    <mergeCell ref="F29:I29"/>
    <mergeCell ref="F30:I30"/>
    <mergeCell ref="F35:I35"/>
    <mergeCell ref="F43:I43"/>
    <mergeCell ref="F47:I47"/>
    <mergeCell ref="A48:B48"/>
    <mergeCell ref="F31:I31"/>
    <mergeCell ref="F32:I32"/>
    <mergeCell ref="F33:I33"/>
    <mergeCell ref="F34:I34"/>
    <mergeCell ref="F36:I36"/>
    <mergeCell ref="F37:I37"/>
    <mergeCell ref="F38:I38"/>
    <mergeCell ref="F40:I40"/>
    <mergeCell ref="F50:I50"/>
    <mergeCell ref="F42:I42"/>
    <mergeCell ref="F41:I41"/>
    <mergeCell ref="F21:I21"/>
    <mergeCell ref="F22:I22"/>
    <mergeCell ref="F24:I24"/>
    <mergeCell ref="F25:I25"/>
    <mergeCell ref="F26:I26"/>
    <mergeCell ref="F27:I27"/>
    <mergeCell ref="F28:I28"/>
    <mergeCell ref="F19:I19"/>
    <mergeCell ref="F20:I20"/>
    <mergeCell ref="F23:I23"/>
    <mergeCell ref="F17:I17"/>
    <mergeCell ref="A18:I18"/>
    <mergeCell ref="A1:C1"/>
    <mergeCell ref="D1:G1"/>
    <mergeCell ref="A3:B3"/>
    <mergeCell ref="C3:D3"/>
    <mergeCell ref="F4:I4"/>
    <mergeCell ref="F6:I6"/>
    <mergeCell ref="F7:I7"/>
    <mergeCell ref="F8:I8"/>
    <mergeCell ref="F9:I9"/>
    <mergeCell ref="F10:I10"/>
    <mergeCell ref="F11:I11"/>
    <mergeCell ref="F5:I5"/>
    <mergeCell ref="F14:I14"/>
    <mergeCell ref="E16:H16"/>
    <mergeCell ref="F12:I12"/>
    <mergeCell ref="F13:I13"/>
    <mergeCell ref="F61:I61"/>
    <mergeCell ref="F62:I62"/>
    <mergeCell ref="F63:I63"/>
    <mergeCell ref="F64:I64"/>
    <mergeCell ref="F52:I52"/>
    <mergeCell ref="F53:I53"/>
    <mergeCell ref="F54:I54"/>
    <mergeCell ref="F55:I55"/>
    <mergeCell ref="F56:I56"/>
    <mergeCell ref="F57:I57"/>
    <mergeCell ref="F58:I58"/>
    <mergeCell ref="F59:I59"/>
    <mergeCell ref="F60:I60"/>
  </mergeCells>
  <hyperlinks>
    <hyperlink ref="F97" r:id="rId1" xr:uid="{84E2067C-F7CC-4174-AC2E-CE938C9805CF}"/>
    <hyperlink ref="F98" r:id="rId2" xr:uid="{E00251A4-E39F-4BE5-A0C2-21ACB4C92C55}"/>
  </hyperlinks>
  <pageMargins left="0.23622047244094491" right="0.23622047244094491" top="0.74803149606299213" bottom="0.74803149606299213" header="0.31496062992125984" footer="0.31496062992125984"/>
  <pageSetup paperSize="8" scale="54" orientation="portrait" r:id="rId3"/>
  <headerFooter alignWithMargins="0"/>
  <colBreaks count="1" manualBreakCount="1">
    <brk id="7" max="78"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75"/>
  <sheetViews>
    <sheetView tabSelected="1" topLeftCell="A119" zoomScale="70" zoomScaleNormal="70" workbookViewId="0">
      <selection activeCell="A76" sqref="A76"/>
    </sheetView>
  </sheetViews>
  <sheetFormatPr defaultColWidth="8.7109375" defaultRowHeight="15" x14ac:dyDescent="0.25"/>
  <cols>
    <col min="1" max="1" width="45.5703125" style="58" customWidth="1"/>
    <col min="2" max="2" width="20.140625" style="58" customWidth="1"/>
    <col min="3" max="3" width="17.85546875" style="58" customWidth="1"/>
    <col min="4" max="4" width="25.5703125" style="58" customWidth="1"/>
    <col min="5" max="5" width="14.42578125" style="58" customWidth="1"/>
    <col min="6" max="6" width="13.28515625" style="58" customWidth="1"/>
    <col min="7" max="7" width="10.7109375" style="58" customWidth="1"/>
    <col min="8" max="8" width="13" style="58" customWidth="1"/>
    <col min="9" max="9" width="12.7109375" style="58" customWidth="1"/>
    <col min="10" max="10" width="11.85546875" style="58" customWidth="1"/>
    <col min="11" max="11" width="36.7109375" style="58" customWidth="1"/>
    <col min="12" max="12" width="13.85546875" style="58" bestFit="1" customWidth="1"/>
    <col min="13" max="16384" width="8.7109375" style="58"/>
  </cols>
  <sheetData>
    <row r="1" spans="1:11" ht="16.5" thickBot="1" x14ac:dyDescent="0.3">
      <c r="A1" s="587" t="s">
        <v>0</v>
      </c>
      <c r="B1" s="588"/>
      <c r="C1" s="589"/>
      <c r="D1" s="590" t="s">
        <v>287</v>
      </c>
      <c r="E1" s="591"/>
      <c r="F1" s="591"/>
      <c r="G1" s="591"/>
      <c r="H1" s="591"/>
      <c r="I1" s="592"/>
      <c r="J1" s="57"/>
    </row>
    <row r="2" spans="1:11" ht="16.5" thickBot="1" x14ac:dyDescent="0.3">
      <c r="A2" s="59"/>
      <c r="D2" s="57"/>
      <c r="J2" s="57"/>
    </row>
    <row r="3" spans="1:11" ht="15.75" thickBot="1" x14ac:dyDescent="0.3">
      <c r="A3" s="593" t="s">
        <v>9</v>
      </c>
      <c r="B3" s="594"/>
      <c r="C3" s="594"/>
      <c r="D3" s="594"/>
      <c r="E3" s="594"/>
      <c r="F3" s="594"/>
      <c r="G3" s="594"/>
      <c r="H3" s="594"/>
      <c r="I3" s="594"/>
      <c r="J3" s="594"/>
      <c r="K3" s="595"/>
    </row>
    <row r="4" spans="1:11" ht="48" thickBot="1" x14ac:dyDescent="0.3">
      <c r="A4" s="60" t="s">
        <v>288</v>
      </c>
      <c r="B4" s="61" t="s">
        <v>4</v>
      </c>
      <c r="C4" s="62" t="s">
        <v>5</v>
      </c>
      <c r="D4" s="62" t="s">
        <v>6</v>
      </c>
      <c r="E4" s="62" t="s">
        <v>7</v>
      </c>
      <c r="F4" s="600" t="s">
        <v>289</v>
      </c>
      <c r="G4" s="601"/>
      <c r="H4" s="601"/>
      <c r="I4" s="601"/>
      <c r="J4" s="602"/>
      <c r="K4" s="63" t="s">
        <v>290</v>
      </c>
    </row>
    <row r="5" spans="1:11" ht="15.75" x14ac:dyDescent="0.25">
      <c r="A5" s="64" t="s">
        <v>454</v>
      </c>
      <c r="B5" s="96">
        <f>'Jan-Mar'!B19</f>
        <v>109</v>
      </c>
      <c r="C5" s="96">
        <f>'Jan-Mar'!C19</f>
        <v>459</v>
      </c>
      <c r="D5" s="96">
        <f>'Jan-Mar'!D19</f>
        <v>2979</v>
      </c>
      <c r="E5" s="96">
        <f>'Jan-Mar'!E19</f>
        <v>39</v>
      </c>
      <c r="F5" s="603"/>
      <c r="G5" s="604"/>
      <c r="H5" s="604"/>
      <c r="I5" s="604"/>
      <c r="J5" s="605"/>
      <c r="K5" s="74"/>
    </row>
    <row r="6" spans="1:11" ht="15.75" x14ac:dyDescent="0.25">
      <c r="A6" s="65" t="s">
        <v>455</v>
      </c>
      <c r="B6" s="261">
        <f>'Apr-Jun'!B15</f>
        <v>78</v>
      </c>
      <c r="C6" s="261">
        <f>'Apr-Jun'!C15</f>
        <v>134</v>
      </c>
      <c r="D6" s="261">
        <f>'Apr-Jun'!D15</f>
        <v>1262</v>
      </c>
      <c r="E6" s="261">
        <f>'Apr-Jun'!E15</f>
        <v>16</v>
      </c>
      <c r="F6" s="606"/>
      <c r="G6" s="607"/>
      <c r="H6" s="607"/>
      <c r="I6" s="607"/>
      <c r="J6" s="608"/>
      <c r="K6" s="75"/>
    </row>
    <row r="7" spans="1:11" ht="15.75" x14ac:dyDescent="0.25">
      <c r="A7" s="67" t="s">
        <v>456</v>
      </c>
      <c r="B7" s="261">
        <f>'Jul-Sep'!B15</f>
        <v>49</v>
      </c>
      <c r="C7" s="261">
        <f>'Jul-Sep'!C15</f>
        <v>40</v>
      </c>
      <c r="D7" s="261">
        <f>'Jul-Sep'!D15</f>
        <v>742</v>
      </c>
      <c r="E7" s="261">
        <f>'Jul-Sep'!E15</f>
        <v>6</v>
      </c>
      <c r="F7" s="606"/>
      <c r="G7" s="607"/>
      <c r="H7" s="607"/>
      <c r="I7" s="607"/>
      <c r="J7" s="608"/>
      <c r="K7" s="75"/>
    </row>
    <row r="8" spans="1:11" ht="16.5" thickBot="1" x14ac:dyDescent="0.3">
      <c r="A8" s="68" t="s">
        <v>457</v>
      </c>
      <c r="B8" s="261">
        <f>'Oct-Dec'!B15</f>
        <v>78</v>
      </c>
      <c r="C8" s="261">
        <f>'Oct-Dec'!C15</f>
        <v>175</v>
      </c>
      <c r="D8" s="261">
        <f>'Oct-Dec'!D15</f>
        <v>1604</v>
      </c>
      <c r="E8" s="261">
        <f>'Oct-Dec'!E15</f>
        <v>15</v>
      </c>
      <c r="F8" s="609"/>
      <c r="G8" s="610"/>
      <c r="H8" s="610"/>
      <c r="I8" s="610"/>
      <c r="J8" s="611"/>
      <c r="K8" s="76"/>
    </row>
    <row r="9" spans="1:11" ht="16.5" thickBot="1" x14ac:dyDescent="0.3">
      <c r="A9" s="69" t="s">
        <v>95</v>
      </c>
      <c r="B9" s="70">
        <f>SUM(B5:B8)</f>
        <v>314</v>
      </c>
      <c r="C9" s="70">
        <f>SUM(C5:C8)</f>
        <v>808</v>
      </c>
      <c r="D9" s="70">
        <f>SUM(D5:D8)</f>
        <v>6587</v>
      </c>
      <c r="E9" s="70">
        <f>SUM(E5:E8)</f>
        <v>76</v>
      </c>
      <c r="F9" s="596"/>
      <c r="G9" s="597"/>
      <c r="H9" s="598"/>
      <c r="I9" s="598"/>
      <c r="J9" s="598"/>
      <c r="K9" s="598"/>
    </row>
    <row r="10" spans="1:11" ht="15.75" thickBot="1" x14ac:dyDescent="0.3">
      <c r="A10" s="71"/>
      <c r="E10" s="599"/>
      <c r="F10" s="599"/>
      <c r="G10" s="599"/>
      <c r="H10" s="599"/>
      <c r="I10" s="599"/>
      <c r="J10" s="599"/>
    </row>
    <row r="11" spans="1:11" ht="15.75" thickBot="1" x14ac:dyDescent="0.3">
      <c r="A11" s="593" t="s">
        <v>291</v>
      </c>
      <c r="B11" s="594"/>
      <c r="C11" s="594"/>
      <c r="D11" s="594"/>
      <c r="E11" s="594"/>
      <c r="F11" s="594"/>
      <c r="G11" s="594"/>
      <c r="H11" s="594"/>
      <c r="I11" s="594"/>
      <c r="J11" s="594"/>
      <c r="K11" s="595"/>
    </row>
    <row r="12" spans="1:11" ht="48" thickBot="1" x14ac:dyDescent="0.3">
      <c r="A12" s="60" t="s">
        <v>288</v>
      </c>
      <c r="B12" s="72" t="s">
        <v>4</v>
      </c>
      <c r="C12" s="73" t="s">
        <v>5</v>
      </c>
      <c r="D12" s="73" t="s">
        <v>6</v>
      </c>
      <c r="E12" s="73" t="s">
        <v>292</v>
      </c>
      <c r="F12" s="600" t="s">
        <v>289</v>
      </c>
      <c r="G12" s="601"/>
      <c r="H12" s="601"/>
      <c r="I12" s="601"/>
      <c r="J12" s="602"/>
      <c r="K12" s="63" t="s">
        <v>293</v>
      </c>
    </row>
    <row r="13" spans="1:11" ht="48.75" customHeight="1" x14ac:dyDescent="0.25">
      <c r="A13" s="64" t="s">
        <v>454</v>
      </c>
      <c r="B13" s="98">
        <f>'Jan-Mar'!B49</f>
        <v>258</v>
      </c>
      <c r="C13" s="98">
        <f>'Jan-Mar'!C49</f>
        <v>1320</v>
      </c>
      <c r="D13" s="98">
        <f>'Jan-Mar'!D49</f>
        <v>40</v>
      </c>
      <c r="E13" s="98">
        <f>'Jan-Mar'!E49</f>
        <v>9179.2999999999993</v>
      </c>
      <c r="F13" s="603"/>
      <c r="G13" s="604"/>
      <c r="H13" s="604"/>
      <c r="I13" s="604"/>
      <c r="J13" s="605"/>
      <c r="K13" s="74"/>
    </row>
    <row r="14" spans="1:11" ht="15.75" x14ac:dyDescent="0.25">
      <c r="A14" s="65" t="s">
        <v>455</v>
      </c>
      <c r="B14" s="97">
        <f>'Apr-Jun'!B34</f>
        <v>173</v>
      </c>
      <c r="C14" s="97">
        <f>'Apr-Jun'!C34</f>
        <v>1037</v>
      </c>
      <c r="D14" s="97">
        <f>'Apr-Jun'!D34</f>
        <v>43</v>
      </c>
      <c r="E14" s="97">
        <f>'Apr-Jun'!E34</f>
        <v>2949.75</v>
      </c>
      <c r="F14" s="606"/>
      <c r="G14" s="607"/>
      <c r="H14" s="607"/>
      <c r="I14" s="607"/>
      <c r="J14" s="608"/>
      <c r="K14" s="75"/>
    </row>
    <row r="15" spans="1:11" ht="15.75" x14ac:dyDescent="0.25">
      <c r="A15" s="67" t="s">
        <v>456</v>
      </c>
      <c r="B15" s="97">
        <f>'Jul-Sep'!B37</f>
        <v>191</v>
      </c>
      <c r="C15" s="97">
        <f>'Jul-Sep'!C37</f>
        <v>1007</v>
      </c>
      <c r="D15" s="97">
        <f>'Jul-Sep'!D37</f>
        <v>7</v>
      </c>
      <c r="E15" s="97">
        <f>'Jul-Sep'!E37</f>
        <v>3338.25</v>
      </c>
      <c r="F15" s="606"/>
      <c r="G15" s="607"/>
      <c r="H15" s="607"/>
      <c r="I15" s="607"/>
      <c r="J15" s="608"/>
      <c r="K15" s="75"/>
    </row>
    <row r="16" spans="1:11" ht="16.5" thickBot="1" x14ac:dyDescent="0.3">
      <c r="A16" s="68" t="s">
        <v>457</v>
      </c>
      <c r="B16" s="99">
        <f>'Oct-Dec'!B44</f>
        <v>210</v>
      </c>
      <c r="C16" s="99">
        <f>'Oct-Dec'!C44</f>
        <v>1344</v>
      </c>
      <c r="D16" s="99">
        <f>'Oct-Dec'!D44</f>
        <v>403</v>
      </c>
      <c r="E16" s="99">
        <f>'Oct-Dec'!E44</f>
        <v>2880.75</v>
      </c>
      <c r="F16" s="609"/>
      <c r="G16" s="610"/>
      <c r="H16" s="610"/>
      <c r="I16" s="610"/>
      <c r="J16" s="611"/>
      <c r="K16" s="76"/>
    </row>
    <row r="17" spans="1:12" ht="16.5" thickBot="1" x14ac:dyDescent="0.3">
      <c r="A17" s="69" t="s">
        <v>294</v>
      </c>
      <c r="B17" s="295">
        <f>SUM(B13:B16)</f>
        <v>832</v>
      </c>
      <c r="C17" s="295">
        <f>SUM(C13:C16)</f>
        <v>4708</v>
      </c>
      <c r="D17" s="295">
        <f>SUM(D13:D16)</f>
        <v>493</v>
      </c>
      <c r="E17" s="295">
        <f>SUM(E13:E16)</f>
        <v>18348.05</v>
      </c>
      <c r="F17" s="77"/>
      <c r="G17" s="77"/>
      <c r="H17" s="77"/>
      <c r="I17" s="77"/>
      <c r="J17" s="77"/>
    </row>
    <row r="18" spans="1:12" ht="16.5" thickBot="1" x14ac:dyDescent="0.3">
      <c r="A18" s="77"/>
      <c r="B18" s="57"/>
      <c r="C18" s="57"/>
      <c r="D18" s="57"/>
      <c r="E18" s="77"/>
      <c r="F18" s="77"/>
      <c r="G18" s="77"/>
      <c r="H18" s="77"/>
      <c r="I18" s="77"/>
      <c r="J18" s="77"/>
    </row>
    <row r="19" spans="1:12" ht="16.5" thickBot="1" x14ac:dyDescent="0.3">
      <c r="A19" s="615" t="s">
        <v>295</v>
      </c>
      <c r="B19" s="616"/>
      <c r="C19" s="616"/>
      <c r="D19" s="616"/>
      <c r="E19" s="616"/>
      <c r="F19" s="616"/>
      <c r="G19" s="616"/>
      <c r="H19" s="615"/>
      <c r="I19" s="616"/>
      <c r="J19" s="77"/>
    </row>
    <row r="20" spans="1:12" ht="63.75" thickBot="1" x14ac:dyDescent="0.3">
      <c r="A20" s="60" t="s">
        <v>288</v>
      </c>
      <c r="B20" s="142" t="s">
        <v>296</v>
      </c>
      <c r="C20" s="73" t="s">
        <v>297</v>
      </c>
      <c r="D20" s="73" t="s">
        <v>292</v>
      </c>
      <c r="E20" s="142" t="s">
        <v>298</v>
      </c>
      <c r="F20" s="73" t="s">
        <v>299</v>
      </c>
      <c r="G20" s="73" t="s">
        <v>292</v>
      </c>
      <c r="H20" s="142" t="s">
        <v>300</v>
      </c>
      <c r="I20" s="73" t="s">
        <v>301</v>
      </c>
      <c r="J20" s="73" t="s">
        <v>292</v>
      </c>
      <c r="K20" s="77"/>
      <c r="L20" s="77"/>
    </row>
    <row r="21" spans="1:12" ht="15.75" x14ac:dyDescent="0.25">
      <c r="A21" s="143" t="s">
        <v>454</v>
      </c>
      <c r="B21" s="261">
        <f>'Jan-Mar'!B23+'Jan-Mar'!B25</f>
        <v>12</v>
      </c>
      <c r="C21" s="261">
        <f>'Jan-Mar'!C23+'Jan-Mar'!C25</f>
        <v>110</v>
      </c>
      <c r="D21" s="261">
        <f>'Jan-Mar'!E23+'Jan-Mar'!E25</f>
        <v>330</v>
      </c>
      <c r="E21" s="261">
        <f>'Jan-Mar'!B26</f>
        <v>9</v>
      </c>
      <c r="F21" s="261">
        <f>'Jan-Mar'!C26</f>
        <v>60</v>
      </c>
      <c r="G21" s="261">
        <f>'Jan-Mar'!E26</f>
        <v>180</v>
      </c>
      <c r="H21" s="261">
        <f>'Jan-Mar'!B24</f>
        <v>52</v>
      </c>
      <c r="I21" s="261">
        <f>'Jan-Mar'!C24</f>
        <v>315</v>
      </c>
      <c r="J21" s="261">
        <f>'Jan-Mar'!E24</f>
        <v>822.8</v>
      </c>
      <c r="K21" s="77"/>
      <c r="L21" s="77"/>
    </row>
    <row r="22" spans="1:12" ht="15.75" x14ac:dyDescent="0.25">
      <c r="A22" s="67" t="s">
        <v>455</v>
      </c>
      <c r="B22" s="261">
        <f>'Apr-Jun'!B19+'Apr-Jun'!B21</f>
        <v>9</v>
      </c>
      <c r="C22" s="261">
        <f>'Apr-Jun'!C19+'Apr-Jun'!C21</f>
        <v>79</v>
      </c>
      <c r="D22" s="261">
        <f>'Apr-Jun'!E19+'Apr-Jun'!E21</f>
        <v>222</v>
      </c>
      <c r="E22" s="261">
        <f>'Apr-Jun'!B22</f>
        <v>11</v>
      </c>
      <c r="F22" s="261">
        <f>'Apr-Jun'!C22</f>
        <v>57</v>
      </c>
      <c r="G22" s="261">
        <f>'Apr-Jun'!E22</f>
        <v>171</v>
      </c>
      <c r="H22" s="261">
        <f>'Apr-Jun'!B20</f>
        <v>55</v>
      </c>
      <c r="I22" s="261">
        <f>'Apr-Jun'!C20</f>
        <v>330</v>
      </c>
      <c r="J22" s="261">
        <f>'Apr-Jun'!E20</f>
        <v>923.5</v>
      </c>
      <c r="K22" s="77"/>
      <c r="L22" s="77"/>
    </row>
    <row r="23" spans="1:12" ht="15.75" x14ac:dyDescent="0.25">
      <c r="A23" s="67" t="s">
        <v>456</v>
      </c>
      <c r="B23" s="261">
        <f>'Jul-Sep'!B19+'Jul-Sep'!B21</f>
        <v>11</v>
      </c>
      <c r="C23" s="261">
        <f>'Jul-Sep'!C19+'Jul-Sep'!C21</f>
        <v>103</v>
      </c>
      <c r="D23" s="261">
        <f>'Jul-Sep'!E19+'Jul-Sep'!E21</f>
        <v>309</v>
      </c>
      <c r="E23" s="261">
        <f>'Jul-Sep'!B22</f>
        <v>13</v>
      </c>
      <c r="F23" s="261">
        <f>'Jul-Sep'!C22</f>
        <v>39</v>
      </c>
      <c r="G23" s="261">
        <f>'Jul-Sep'!E22</f>
        <v>507</v>
      </c>
      <c r="H23" s="262">
        <f>'Jul-Sep'!B20</f>
        <v>62</v>
      </c>
      <c r="I23" s="262">
        <f>'Jul-Sep'!C20</f>
        <v>372</v>
      </c>
      <c r="J23" s="262">
        <f>'Jul-Sep'!E20</f>
        <v>997.5</v>
      </c>
      <c r="K23" s="77"/>
      <c r="L23" s="77"/>
    </row>
    <row r="24" spans="1:12" ht="16.5" thickBot="1" x14ac:dyDescent="0.3">
      <c r="A24" s="68" t="s">
        <v>457</v>
      </c>
      <c r="B24" s="261">
        <f>'Oct-Dec'!B19+'Oct-Dec'!B21</f>
        <v>10</v>
      </c>
      <c r="C24" s="261">
        <f>'Oct-Dec'!C19+'Oct-Dec'!C21</f>
        <v>119</v>
      </c>
      <c r="D24" s="261">
        <f>'Oct-Dec'!E19+'Oct-Dec'!E21</f>
        <v>357</v>
      </c>
      <c r="E24" s="261">
        <f>'Oct-Dec'!B22</f>
        <v>8</v>
      </c>
      <c r="F24" s="261">
        <f>'Oct-Dec'!C22</f>
        <v>75</v>
      </c>
      <c r="G24" s="261">
        <f>'Oct-Dec'!E22</f>
        <v>225</v>
      </c>
      <c r="H24" s="262">
        <f>'Oct-Dec'!B20</f>
        <v>48</v>
      </c>
      <c r="I24" s="262">
        <f>'Oct-Dec'!C20</f>
        <v>293</v>
      </c>
      <c r="J24" s="262">
        <f>'Oct-Dec'!E20</f>
        <v>632.5</v>
      </c>
      <c r="K24" s="77"/>
      <c r="L24" s="77"/>
    </row>
    <row r="25" spans="1:12" ht="16.5" thickBot="1" x14ac:dyDescent="0.3">
      <c r="A25" s="69" t="s">
        <v>294</v>
      </c>
      <c r="B25" s="295">
        <f>SUM(B21:B24)</f>
        <v>42</v>
      </c>
      <c r="C25" s="295">
        <f t="shared" ref="C25:J25" si="0">SUM(C21:C24)</f>
        <v>411</v>
      </c>
      <c r="D25" s="295">
        <f t="shared" si="0"/>
        <v>1218</v>
      </c>
      <c r="E25" s="295">
        <f t="shared" si="0"/>
        <v>41</v>
      </c>
      <c r="F25" s="295">
        <f t="shared" si="0"/>
        <v>231</v>
      </c>
      <c r="G25" s="295">
        <f t="shared" si="0"/>
        <v>1083</v>
      </c>
      <c r="H25" s="295">
        <f t="shared" si="0"/>
        <v>217</v>
      </c>
      <c r="I25" s="295">
        <f t="shared" si="0"/>
        <v>1310</v>
      </c>
      <c r="J25" s="295">
        <f t="shared" si="0"/>
        <v>3376.3</v>
      </c>
      <c r="K25" s="77"/>
      <c r="L25" s="77"/>
    </row>
    <row r="26" spans="1:12" ht="16.5" thickBot="1" x14ac:dyDescent="0.3">
      <c r="A26" s="77"/>
      <c r="B26" s="57"/>
      <c r="C26" s="57"/>
      <c r="D26" s="57"/>
      <c r="E26" s="77"/>
      <c r="F26" s="77"/>
      <c r="G26" s="77"/>
      <c r="H26" s="77"/>
      <c r="I26" s="77"/>
      <c r="J26" s="77"/>
    </row>
    <row r="27" spans="1:12" ht="15.75" thickBot="1" x14ac:dyDescent="0.3">
      <c r="A27" s="593" t="s">
        <v>74</v>
      </c>
      <c r="B27" s="594"/>
      <c r="C27" s="594"/>
      <c r="D27" s="594"/>
      <c r="E27" s="594"/>
      <c r="F27" s="594"/>
      <c r="G27" s="594"/>
      <c r="H27" s="594"/>
      <c r="I27" s="594"/>
      <c r="J27" s="594"/>
      <c r="K27" s="595"/>
    </row>
    <row r="28" spans="1:12" ht="48" thickBot="1" x14ac:dyDescent="0.3">
      <c r="A28" s="60" t="s">
        <v>288</v>
      </c>
      <c r="B28" s="61" t="s">
        <v>4</v>
      </c>
      <c r="C28" s="62" t="s">
        <v>5</v>
      </c>
      <c r="D28" s="62" t="s">
        <v>6</v>
      </c>
      <c r="E28" s="62" t="s">
        <v>302</v>
      </c>
      <c r="F28" s="601" t="s">
        <v>289</v>
      </c>
      <c r="G28" s="601"/>
      <c r="H28" s="601"/>
      <c r="I28" s="601"/>
      <c r="J28" s="602"/>
      <c r="K28" s="63" t="s">
        <v>293</v>
      </c>
    </row>
    <row r="29" spans="1:12" ht="15.75" x14ac:dyDescent="0.25">
      <c r="A29" s="64" t="s">
        <v>454</v>
      </c>
      <c r="B29" s="78">
        <f>'Jan-Mar'!B68</f>
        <v>33</v>
      </c>
      <c r="C29" s="78">
        <f>'Jan-Mar'!C68</f>
        <v>714</v>
      </c>
      <c r="D29" s="78">
        <f>'Jan-Mar'!D68</f>
        <v>120</v>
      </c>
      <c r="E29" s="78">
        <f>'Jan-Mar'!E68</f>
        <v>0</v>
      </c>
      <c r="F29" s="619" t="s">
        <v>303</v>
      </c>
      <c r="G29" s="619"/>
      <c r="H29" s="619"/>
      <c r="I29" s="619"/>
      <c r="J29" s="620"/>
      <c r="K29" s="79"/>
    </row>
    <row r="30" spans="1:12" ht="15.75" x14ac:dyDescent="0.25">
      <c r="A30" s="65" t="s">
        <v>455</v>
      </c>
      <c r="B30" s="263">
        <f>'Apr-Jun'!B53</f>
        <v>150</v>
      </c>
      <c r="C30" s="263">
        <f>'Apr-Jun'!C53</f>
        <v>2794</v>
      </c>
      <c r="D30" s="263">
        <f>'Apr-Jun'!D53</f>
        <v>519</v>
      </c>
      <c r="E30" s="263">
        <f>'Apr-Jun'!E53</f>
        <v>0</v>
      </c>
      <c r="F30" s="606"/>
      <c r="G30" s="607"/>
      <c r="H30" s="607"/>
      <c r="I30" s="607"/>
      <c r="J30" s="608"/>
      <c r="K30" s="66"/>
    </row>
    <row r="31" spans="1:12" ht="15.75" x14ac:dyDescent="0.25">
      <c r="A31" s="67" t="s">
        <v>456</v>
      </c>
      <c r="B31" s="263">
        <f>'Jul-Sep'!B54</f>
        <v>29</v>
      </c>
      <c r="C31" s="263">
        <f>'Jul-Sep'!C54</f>
        <v>1162</v>
      </c>
      <c r="D31" s="263">
        <f>'Jul-Sep'!D54</f>
        <v>287</v>
      </c>
      <c r="E31" s="263">
        <f>'Jul-Sep'!E54</f>
        <v>0</v>
      </c>
      <c r="K31" s="66"/>
    </row>
    <row r="32" spans="1:12" ht="16.5" thickBot="1" x14ac:dyDescent="0.3">
      <c r="A32" s="68" t="s">
        <v>457</v>
      </c>
      <c r="B32" s="135">
        <f>'Oct-Dec'!B76</f>
        <v>161</v>
      </c>
      <c r="C32" s="135">
        <f>'Oct-Dec'!C76</f>
        <v>1980</v>
      </c>
      <c r="D32" s="135">
        <f>'Oct-Dec'!D76</f>
        <v>140</v>
      </c>
      <c r="E32" s="135">
        <f>'Oct-Dec'!E76</f>
        <v>16</v>
      </c>
      <c r="F32" s="609"/>
      <c r="G32" s="610"/>
      <c r="H32" s="610"/>
      <c r="I32" s="610"/>
      <c r="J32" s="611"/>
      <c r="K32" s="76"/>
    </row>
    <row r="33" spans="1:15" ht="16.5" thickBot="1" x14ac:dyDescent="0.3">
      <c r="A33" s="69" t="s">
        <v>95</v>
      </c>
      <c r="B33" s="295">
        <f>SUM(B29:B32)</f>
        <v>373</v>
      </c>
      <c r="C33" s="264">
        <f>SUM(C29:C32)</f>
        <v>6650</v>
      </c>
      <c r="D33" s="264">
        <f>SUM(D29:D32)</f>
        <v>1066</v>
      </c>
      <c r="E33" s="264">
        <f>SUM(E29:E32)</f>
        <v>16</v>
      </c>
      <c r="F33" s="71"/>
      <c r="G33" s="71"/>
      <c r="H33" s="71"/>
      <c r="I33" s="71"/>
      <c r="J33" s="71"/>
    </row>
    <row r="34" spans="1:15" ht="16.5" thickBot="1" x14ac:dyDescent="0.3">
      <c r="A34" s="80"/>
      <c r="B34" s="80"/>
      <c r="C34" s="80"/>
      <c r="D34" s="80"/>
      <c r="E34" s="57"/>
      <c r="F34" s="57"/>
    </row>
    <row r="35" spans="1:15" customFormat="1" ht="21.75" thickBot="1" x14ac:dyDescent="0.4">
      <c r="A35" s="381" t="s">
        <v>96</v>
      </c>
      <c r="B35" s="382"/>
      <c r="C35" s="382"/>
      <c r="D35" s="382"/>
      <c r="E35" s="382"/>
      <c r="F35" s="383"/>
    </row>
    <row r="36" spans="1:15" customFormat="1" ht="21" x14ac:dyDescent="0.25">
      <c r="A36" s="21"/>
      <c r="B36" s="22" t="s">
        <v>97</v>
      </c>
      <c r="C36" s="23" t="s">
        <v>98</v>
      </c>
      <c r="D36" s="24" t="s">
        <v>99</v>
      </c>
      <c r="E36" s="24" t="s">
        <v>73</v>
      </c>
    </row>
    <row r="37" spans="1:15" customFormat="1" ht="22.5" customHeight="1" thickBot="1" x14ac:dyDescent="0.3">
      <c r="A37" s="21"/>
      <c r="B37" s="25">
        <f>SUM(B9+B17+B33)</f>
        <v>1519</v>
      </c>
      <c r="C37" s="25">
        <f t="shared" ref="C37:D37" si="1">SUM(C9+C17+C33)</f>
        <v>12166</v>
      </c>
      <c r="D37" s="25">
        <f t="shared" si="1"/>
        <v>8146</v>
      </c>
      <c r="E37" s="26">
        <f>SUM(E33)</f>
        <v>16</v>
      </c>
    </row>
    <row r="38" spans="1:15" ht="16.5" thickBot="1" x14ac:dyDescent="0.3">
      <c r="A38" s="80"/>
      <c r="B38" s="80"/>
      <c r="C38" s="80"/>
      <c r="D38" s="80"/>
      <c r="E38" s="57"/>
      <c r="F38" s="57"/>
    </row>
    <row r="39" spans="1:15" ht="16.5" thickBot="1" x14ac:dyDescent="0.3">
      <c r="A39" s="593" t="s">
        <v>141</v>
      </c>
      <c r="B39" s="617"/>
      <c r="C39" s="617"/>
      <c r="D39" s="617"/>
      <c r="E39" s="617"/>
      <c r="F39" s="617"/>
      <c r="G39" s="617"/>
      <c r="H39" s="617"/>
      <c r="I39" s="617"/>
      <c r="J39" s="617"/>
      <c r="K39" s="618"/>
    </row>
    <row r="40" spans="1:15" ht="63.75" thickBot="1" x14ac:dyDescent="0.3">
      <c r="A40" s="81" t="s">
        <v>288</v>
      </c>
      <c r="B40" s="82" t="s">
        <v>304</v>
      </c>
      <c r="C40" s="82" t="s">
        <v>143</v>
      </c>
      <c r="D40" s="82" t="s">
        <v>305</v>
      </c>
      <c r="E40" s="82" t="s">
        <v>145</v>
      </c>
      <c r="F40" s="82" t="s">
        <v>306</v>
      </c>
      <c r="G40" s="107" t="s">
        <v>147</v>
      </c>
      <c r="H40" s="100" t="s">
        <v>148</v>
      </c>
      <c r="I40" s="100" t="s">
        <v>307</v>
      </c>
      <c r="J40" s="148" t="s">
        <v>308</v>
      </c>
      <c r="K40" s="63" t="s">
        <v>309</v>
      </c>
      <c r="N40" s="613"/>
      <c r="O40" s="613"/>
    </row>
    <row r="41" spans="1:15" ht="32.25" thickBot="1" x14ac:dyDescent="0.3">
      <c r="A41" s="83" t="s">
        <v>458</v>
      </c>
      <c r="B41" s="138">
        <f>'Jan-Mar'!C154</f>
        <v>0</v>
      </c>
      <c r="C41" s="138">
        <f>'Jan-Mar'!D154</f>
        <v>0</v>
      </c>
      <c r="D41" s="138">
        <f>'Jan-Mar'!E154</f>
        <v>5</v>
      </c>
      <c r="E41" s="138">
        <f>'Jan-Mar'!F154</f>
        <v>2</v>
      </c>
      <c r="F41" s="138">
        <f>'Jan-Mar'!G154</f>
        <v>0</v>
      </c>
      <c r="G41" s="138">
        <f>'Jan-Mar'!H154</f>
        <v>39</v>
      </c>
      <c r="H41" s="138">
        <f>'Jan-Mar'!I154</f>
        <v>0</v>
      </c>
      <c r="I41" s="138">
        <f>'Jan-Mar'!J154</f>
        <v>263</v>
      </c>
      <c r="J41" s="138">
        <f>'Jan-Mar'!K154</f>
        <v>0</v>
      </c>
      <c r="K41" s="66"/>
      <c r="N41" s="614"/>
      <c r="O41" s="614"/>
    </row>
    <row r="42" spans="1:15" ht="32.25" thickBot="1" x14ac:dyDescent="0.3">
      <c r="A42" s="84" t="s">
        <v>459</v>
      </c>
      <c r="B42" s="138">
        <f>'Jan-Mar'!C141</f>
        <v>325</v>
      </c>
      <c r="C42" s="138">
        <f>'Jan-Mar'!D141</f>
        <v>7</v>
      </c>
      <c r="D42" s="138">
        <f>'Jan-Mar'!E141</f>
        <v>9</v>
      </c>
      <c r="E42" s="138">
        <f>'Jan-Mar'!F141</f>
        <v>6</v>
      </c>
      <c r="F42" s="138">
        <f>'Jan-Mar'!G141</f>
        <v>0</v>
      </c>
      <c r="G42" s="138">
        <f>'Jan-Mar'!H141</f>
        <v>53</v>
      </c>
      <c r="H42" s="138">
        <f>'Jan-Mar'!I141</f>
        <v>11</v>
      </c>
      <c r="I42" s="138"/>
      <c r="J42" s="138">
        <f>'Jan-Mar'!J141</f>
        <v>6</v>
      </c>
      <c r="K42" s="137"/>
      <c r="N42" s="77"/>
      <c r="O42" s="77"/>
    </row>
    <row r="43" spans="1:15" ht="33" thickTop="1" thickBot="1" x14ac:dyDescent="0.3">
      <c r="A43" s="83" t="s">
        <v>460</v>
      </c>
      <c r="B43" s="86">
        <f>'Apr-Jun'!C114</f>
        <v>0</v>
      </c>
      <c r="C43" s="86">
        <f>'Apr-Jun'!D114</f>
        <v>0</v>
      </c>
      <c r="D43" s="86">
        <f>'Apr-Jun'!E114</f>
        <v>5</v>
      </c>
      <c r="E43" s="86">
        <f>'Apr-Jun'!F114</f>
        <v>0</v>
      </c>
      <c r="F43" s="86">
        <f>'Apr-Jun'!G114</f>
        <v>0</v>
      </c>
      <c r="G43" s="86">
        <f>'Apr-Jun'!H114</f>
        <v>0</v>
      </c>
      <c r="H43" s="86">
        <f>'Apr-Jun'!I114</f>
        <v>0</v>
      </c>
      <c r="I43" s="86">
        <f>'Apr-Jun'!J114</f>
        <v>544</v>
      </c>
      <c r="J43" s="86">
        <f>'Apr-Jun'!K114</f>
        <v>0</v>
      </c>
      <c r="K43" s="66"/>
      <c r="N43" s="614"/>
      <c r="O43" s="614"/>
    </row>
    <row r="44" spans="1:15" ht="33" thickTop="1" thickBot="1" x14ac:dyDescent="0.3">
      <c r="A44" s="87" t="s">
        <v>461</v>
      </c>
      <c r="B44" s="139">
        <f>'Apr-Jun'!C100</f>
        <v>0</v>
      </c>
      <c r="C44" s="139">
        <f>'Apr-Jun'!D100</f>
        <v>1</v>
      </c>
      <c r="D44" s="139">
        <f>'Apr-Jun'!E100</f>
        <v>0</v>
      </c>
      <c r="E44" s="139">
        <f>'Apr-Jun'!F100</f>
        <v>0</v>
      </c>
      <c r="F44" s="139">
        <f>'Apr-Jun'!G100</f>
        <v>32</v>
      </c>
      <c r="G44" s="139">
        <f>'Apr-Jun'!H100</f>
        <v>0</v>
      </c>
      <c r="H44" s="139">
        <f>'Apr-Jun'!I100</f>
        <v>5</v>
      </c>
      <c r="I44" s="139"/>
      <c r="J44" s="147">
        <f>'Apr-Jun'!J100</f>
        <v>1</v>
      </c>
      <c r="K44" s="137"/>
      <c r="N44" s="614"/>
      <c r="O44" s="614"/>
    </row>
    <row r="45" spans="1:15" ht="33" thickTop="1" thickBot="1" x14ac:dyDescent="0.3">
      <c r="A45" s="85" t="s">
        <v>462</v>
      </c>
      <c r="B45" s="86">
        <f>'Jul-Sep'!C111</f>
        <v>0</v>
      </c>
      <c r="C45" s="86">
        <f>'Jul-Sep'!D111</f>
        <v>0</v>
      </c>
      <c r="D45" s="86">
        <f>'Jul-Sep'!E111</f>
        <v>0</v>
      </c>
      <c r="E45" s="86">
        <f>'Jul-Sep'!F111</f>
        <v>0</v>
      </c>
      <c r="F45" s="86">
        <f>'Jul-Sep'!G111</f>
        <v>0</v>
      </c>
      <c r="G45" s="86">
        <f>'Jul-Sep'!H111</f>
        <v>0</v>
      </c>
      <c r="H45" s="86">
        <f>'Jul-Sep'!I111</f>
        <v>0</v>
      </c>
      <c r="I45" s="86">
        <f>'Jul-Sep'!J111</f>
        <v>875</v>
      </c>
      <c r="J45" s="86">
        <f>'Jul-Sep'!K111</f>
        <v>0</v>
      </c>
      <c r="K45" s="66"/>
      <c r="N45" s="614"/>
      <c r="O45" s="614"/>
    </row>
    <row r="46" spans="1:15" ht="32.25" thickBot="1" x14ac:dyDescent="0.3">
      <c r="A46" s="84" t="s">
        <v>463</v>
      </c>
      <c r="B46" s="140">
        <f>'Jul-Sep'!C95</f>
        <v>15</v>
      </c>
      <c r="C46" s="140">
        <f>'Jul-Sep'!D95</f>
        <v>5</v>
      </c>
      <c r="D46" s="140">
        <f>'Jul-Sep'!E95</f>
        <v>6</v>
      </c>
      <c r="E46" s="140">
        <f>'Jul-Sep'!F95</f>
        <v>0</v>
      </c>
      <c r="F46" s="140">
        <f>'Jul-Sep'!G95</f>
        <v>10</v>
      </c>
      <c r="G46" s="140">
        <f>'Jul-Sep'!H95</f>
        <v>0</v>
      </c>
      <c r="H46" s="140">
        <f>'Jul-Sep'!I95</f>
        <v>3</v>
      </c>
      <c r="I46" s="140"/>
      <c r="J46" s="140">
        <f>'Jul-Sep'!J95</f>
        <v>3</v>
      </c>
      <c r="K46" s="137"/>
      <c r="N46" s="614"/>
      <c r="O46" s="614"/>
    </row>
    <row r="47" spans="1:15" ht="33" thickTop="1" thickBot="1" x14ac:dyDescent="0.3">
      <c r="A47" s="85" t="s">
        <v>464</v>
      </c>
      <c r="B47" s="86">
        <f>'Oct-Dec'!C131</f>
        <v>0</v>
      </c>
      <c r="C47" s="86">
        <f>'Oct-Dec'!D131</f>
        <v>0</v>
      </c>
      <c r="D47" s="86">
        <f>'Oct-Dec'!E131</f>
        <v>0</v>
      </c>
      <c r="E47" s="86">
        <f>'Oct-Dec'!F131</f>
        <v>0</v>
      </c>
      <c r="F47" s="86">
        <f>'Oct-Dec'!G131</f>
        <v>0</v>
      </c>
      <c r="G47" s="86">
        <f>'Oct-Dec'!H131</f>
        <v>0</v>
      </c>
      <c r="H47" s="86">
        <f>'Oct-Dec'!I131</f>
        <v>0</v>
      </c>
      <c r="I47" s="86">
        <f>'Oct-Dec'!J131</f>
        <v>102</v>
      </c>
      <c r="J47" s="86">
        <f>'Oct-Dec'!K131</f>
        <v>0</v>
      </c>
      <c r="K47" s="66"/>
      <c r="N47" s="77"/>
      <c r="O47" s="77"/>
    </row>
    <row r="48" spans="1:15" ht="32.25" thickBot="1" x14ac:dyDescent="0.3">
      <c r="A48" s="87" t="s">
        <v>465</v>
      </c>
      <c r="B48" s="139">
        <f>'Oct-Dec'!C115</f>
        <v>155</v>
      </c>
      <c r="C48" s="139">
        <f>'Oct-Dec'!D115</f>
        <v>3</v>
      </c>
      <c r="D48" s="139">
        <f>'Oct-Dec'!E115</f>
        <v>1</v>
      </c>
      <c r="E48" s="139">
        <f>'Oct-Dec'!F115</f>
        <v>2</v>
      </c>
      <c r="F48" s="139">
        <f>'Oct-Dec'!G115</f>
        <v>1</v>
      </c>
      <c r="G48" s="139">
        <f>'Oct-Dec'!H115</f>
        <v>206</v>
      </c>
      <c r="H48" s="139">
        <f>'Oct-Dec'!I115</f>
        <v>0</v>
      </c>
      <c r="I48" s="139"/>
      <c r="J48" s="139">
        <f>'Oct-Dec'!J115</f>
        <v>5</v>
      </c>
      <c r="K48" s="137"/>
      <c r="N48" s="614"/>
      <c r="O48" s="614"/>
    </row>
    <row r="49" spans="1:15" ht="17.25" thickTop="1" thickBot="1" x14ac:dyDescent="0.3">
      <c r="A49" s="63" t="s">
        <v>310</v>
      </c>
      <c r="B49" s="170">
        <f t="shared" ref="B49:J50" si="2">B41+B43+B45+B47</f>
        <v>0</v>
      </c>
      <c r="C49" s="171">
        <f t="shared" si="2"/>
        <v>0</v>
      </c>
      <c r="D49" s="171">
        <f t="shared" si="2"/>
        <v>10</v>
      </c>
      <c r="E49" s="171">
        <f t="shared" si="2"/>
        <v>2</v>
      </c>
      <c r="F49" s="171">
        <f t="shared" si="2"/>
        <v>0</v>
      </c>
      <c r="G49" s="171">
        <f t="shared" si="2"/>
        <v>39</v>
      </c>
      <c r="H49" s="171">
        <f t="shared" si="2"/>
        <v>0</v>
      </c>
      <c r="I49" s="171">
        <f t="shared" si="2"/>
        <v>1784</v>
      </c>
      <c r="J49" s="171">
        <f t="shared" si="2"/>
        <v>0</v>
      </c>
      <c r="K49" s="136"/>
      <c r="N49" s="77"/>
      <c r="O49" s="77"/>
    </row>
    <row r="50" spans="1:15" ht="16.5" thickBot="1" x14ac:dyDescent="0.3">
      <c r="A50" s="63" t="s">
        <v>311</v>
      </c>
      <c r="B50" s="170">
        <f t="shared" si="2"/>
        <v>495</v>
      </c>
      <c r="C50" s="171">
        <f t="shared" si="2"/>
        <v>16</v>
      </c>
      <c r="D50" s="171">
        <f t="shared" si="2"/>
        <v>16</v>
      </c>
      <c r="E50" s="171">
        <f t="shared" si="2"/>
        <v>8</v>
      </c>
      <c r="F50" s="171">
        <f t="shared" si="2"/>
        <v>43</v>
      </c>
      <c r="G50" s="171">
        <f t="shared" si="2"/>
        <v>259</v>
      </c>
      <c r="H50" s="171">
        <f t="shared" si="2"/>
        <v>19</v>
      </c>
      <c r="I50" s="171">
        <f t="shared" si="2"/>
        <v>0</v>
      </c>
      <c r="J50" s="171">
        <f t="shared" si="2"/>
        <v>15</v>
      </c>
      <c r="K50" s="104"/>
      <c r="N50" s="614"/>
      <c r="O50" s="614"/>
    </row>
    <row r="51" spans="1:15" ht="16.5" thickBot="1" x14ac:dyDescent="0.3">
      <c r="A51" s="167" t="s">
        <v>95</v>
      </c>
      <c r="B51" s="168">
        <f>SUM(B49:B50)</f>
        <v>495</v>
      </c>
      <c r="C51" s="168">
        <f t="shared" ref="C51:H51" si="3">SUM(C49:C50)</f>
        <v>16</v>
      </c>
      <c r="D51" s="168">
        <f t="shared" si="3"/>
        <v>26</v>
      </c>
      <c r="E51" s="168">
        <f t="shared" si="3"/>
        <v>10</v>
      </c>
      <c r="F51" s="168">
        <f t="shared" si="3"/>
        <v>43</v>
      </c>
      <c r="G51" s="168">
        <f t="shared" si="3"/>
        <v>298</v>
      </c>
      <c r="H51" s="168">
        <f t="shared" si="3"/>
        <v>19</v>
      </c>
      <c r="I51" s="168">
        <f>SUM(I49:I50)</f>
        <v>1784</v>
      </c>
      <c r="J51" s="168">
        <f>SUM(J49:J50)</f>
        <v>15</v>
      </c>
      <c r="K51" s="169"/>
      <c r="N51" s="77"/>
      <c r="O51" s="77"/>
    </row>
    <row r="52" spans="1:15" ht="16.5" thickBot="1" x14ac:dyDescent="0.3">
      <c r="A52" s="80"/>
      <c r="B52" s="80"/>
      <c r="C52" s="57"/>
      <c r="D52" s="57"/>
      <c r="E52" s="57"/>
      <c r="F52" s="57"/>
      <c r="G52" s="248" t="s">
        <v>312</v>
      </c>
      <c r="H52" s="57"/>
      <c r="I52" s="57"/>
      <c r="J52" s="77"/>
      <c r="K52" s="77"/>
      <c r="L52" s="77"/>
      <c r="M52" s="77"/>
    </row>
    <row r="53" spans="1:15" ht="16.5" thickBot="1" x14ac:dyDescent="0.3">
      <c r="A53" s="581" t="s">
        <v>100</v>
      </c>
      <c r="B53" s="582"/>
      <c r="C53" s="582"/>
      <c r="D53" s="583"/>
      <c r="E53" s="110"/>
      <c r="F53" s="110"/>
      <c r="G53" s="110"/>
      <c r="H53" s="110"/>
      <c r="I53" s="110"/>
      <c r="J53" s="77"/>
      <c r="K53" s="77"/>
      <c r="L53" s="77"/>
      <c r="M53" s="77"/>
    </row>
    <row r="54" spans="1:15" ht="16.5" thickBot="1" x14ac:dyDescent="0.3">
      <c r="A54" s="584" t="s">
        <v>466</v>
      </c>
      <c r="B54" s="585"/>
      <c r="C54" s="585"/>
      <c r="D54" s="586"/>
      <c r="E54" s="110"/>
      <c r="F54" s="77"/>
      <c r="G54" s="110"/>
      <c r="H54" s="77"/>
      <c r="I54" s="110"/>
      <c r="J54" s="77"/>
      <c r="K54" s="77"/>
      <c r="L54" s="77"/>
      <c r="M54" s="77"/>
    </row>
    <row r="55" spans="1:15" s="149" customFormat="1" ht="16.5" thickBot="1" x14ac:dyDescent="0.3">
      <c r="A55" s="397" t="s">
        <v>100</v>
      </c>
      <c r="B55" s="612"/>
      <c r="C55" s="465" t="s">
        <v>101</v>
      </c>
      <c r="D55" s="466"/>
      <c r="E55" s="472" t="s">
        <v>34</v>
      </c>
      <c r="F55" s="472"/>
      <c r="G55" s="472"/>
      <c r="H55" s="472"/>
      <c r="I55"/>
      <c r="J55"/>
    </row>
    <row r="56" spans="1:15" s="149" customFormat="1" ht="15.75" x14ac:dyDescent="0.25">
      <c r="A56" s="150" t="s">
        <v>102</v>
      </c>
      <c r="B56" s="4" t="s">
        <v>103</v>
      </c>
      <c r="C56" s="163" t="s">
        <v>104</v>
      </c>
      <c r="D56" s="164"/>
      <c r="E56" s="621"/>
      <c r="F56" s="621"/>
      <c r="G56" s="621"/>
      <c r="H56" s="621"/>
      <c r="I56"/>
      <c r="J56"/>
    </row>
    <row r="57" spans="1:15" customFormat="1" ht="18.75" customHeight="1" x14ac:dyDescent="0.25">
      <c r="A57" s="283" t="s">
        <v>105</v>
      </c>
      <c r="B57" s="283">
        <v>1</v>
      </c>
      <c r="C57" s="321" t="s">
        <v>106</v>
      </c>
      <c r="D57" s="322"/>
      <c r="E57" s="326" t="s">
        <v>107</v>
      </c>
      <c r="F57" s="327"/>
      <c r="G57" s="327"/>
      <c r="H57" s="328"/>
    </row>
    <row r="58" spans="1:15" customFormat="1" ht="18.75" customHeight="1" x14ac:dyDescent="0.25">
      <c r="A58" s="283" t="s">
        <v>84</v>
      </c>
      <c r="B58" s="283">
        <v>1</v>
      </c>
      <c r="C58" s="321" t="s">
        <v>108</v>
      </c>
      <c r="D58" s="322"/>
      <c r="E58" s="326" t="s">
        <v>109</v>
      </c>
      <c r="F58" s="327"/>
      <c r="G58" s="327"/>
      <c r="H58" s="328"/>
    </row>
    <row r="59" spans="1:15" customFormat="1" ht="18.75" customHeight="1" x14ac:dyDescent="0.25">
      <c r="A59" s="283" t="s">
        <v>110</v>
      </c>
      <c r="B59" s="283">
        <v>1</v>
      </c>
      <c r="C59" s="321" t="s">
        <v>108</v>
      </c>
      <c r="D59" s="322"/>
      <c r="E59" s="326" t="s">
        <v>109</v>
      </c>
      <c r="F59" s="327"/>
      <c r="G59" s="327"/>
      <c r="H59" s="328"/>
    </row>
    <row r="60" spans="1:15" customFormat="1" ht="18.75" customHeight="1" x14ac:dyDescent="0.25">
      <c r="A60" s="283" t="s">
        <v>111</v>
      </c>
      <c r="B60" s="283">
        <v>1</v>
      </c>
      <c r="C60" s="321" t="s">
        <v>108</v>
      </c>
      <c r="D60" s="322"/>
      <c r="E60" s="326" t="s">
        <v>109</v>
      </c>
      <c r="F60" s="327"/>
      <c r="G60" s="327"/>
      <c r="H60" s="328"/>
    </row>
    <row r="61" spans="1:15" customFormat="1" ht="18.75" customHeight="1" x14ac:dyDescent="0.25">
      <c r="A61" s="283" t="s">
        <v>112</v>
      </c>
      <c r="B61" s="283">
        <v>1</v>
      </c>
      <c r="C61" s="321" t="s">
        <v>108</v>
      </c>
      <c r="D61" s="322"/>
      <c r="E61" s="326" t="s">
        <v>109</v>
      </c>
      <c r="F61" s="327"/>
      <c r="G61" s="327"/>
      <c r="H61" s="328"/>
    </row>
    <row r="62" spans="1:15" customFormat="1" ht="18.75" customHeight="1" x14ac:dyDescent="0.25">
      <c r="A62" s="283" t="s">
        <v>113</v>
      </c>
      <c r="B62" s="283">
        <v>12</v>
      </c>
      <c r="C62" s="321" t="s">
        <v>108</v>
      </c>
      <c r="D62" s="322"/>
      <c r="E62" s="326" t="s">
        <v>114</v>
      </c>
      <c r="F62" s="327"/>
      <c r="G62" s="327"/>
      <c r="H62" s="328"/>
    </row>
    <row r="63" spans="1:15" customFormat="1" ht="18.75" customHeight="1" x14ac:dyDescent="0.25">
      <c r="A63" s="283" t="s">
        <v>115</v>
      </c>
      <c r="B63" s="283">
        <v>3</v>
      </c>
      <c r="C63" s="321" t="s">
        <v>106</v>
      </c>
      <c r="D63" s="322"/>
      <c r="E63" s="326"/>
      <c r="F63" s="327"/>
      <c r="G63" s="327"/>
      <c r="H63" s="328"/>
    </row>
    <row r="64" spans="1:15" customFormat="1" ht="18.75" customHeight="1" x14ac:dyDescent="0.25">
      <c r="A64" s="283" t="s">
        <v>84</v>
      </c>
      <c r="B64" s="283">
        <v>3</v>
      </c>
      <c r="C64" s="321" t="s">
        <v>106</v>
      </c>
      <c r="D64" s="322"/>
      <c r="E64" s="326"/>
      <c r="F64" s="327"/>
      <c r="G64" s="327"/>
      <c r="H64" s="328"/>
    </row>
    <row r="65" spans="1:13" customFormat="1" ht="46.5" customHeight="1" x14ac:dyDescent="0.25">
      <c r="A65" s="283" t="s">
        <v>116</v>
      </c>
      <c r="B65" s="283">
        <v>2</v>
      </c>
      <c r="C65" s="321" t="s">
        <v>117</v>
      </c>
      <c r="D65" s="322"/>
      <c r="E65" s="326" t="s">
        <v>118</v>
      </c>
      <c r="F65" s="327"/>
      <c r="G65" s="327"/>
      <c r="H65" s="328"/>
    </row>
    <row r="66" spans="1:13" customFormat="1" ht="18.75" customHeight="1" x14ac:dyDescent="0.25">
      <c r="A66" s="283" t="s">
        <v>119</v>
      </c>
      <c r="B66" s="283">
        <v>1</v>
      </c>
      <c r="C66" s="321" t="s">
        <v>106</v>
      </c>
      <c r="D66" s="322"/>
      <c r="E66" s="326"/>
      <c r="F66" s="327"/>
      <c r="G66" s="327"/>
      <c r="H66" s="328"/>
    </row>
    <row r="67" spans="1:13" customFormat="1" ht="18.75" customHeight="1" x14ac:dyDescent="0.25">
      <c r="A67" s="283" t="s">
        <v>120</v>
      </c>
      <c r="B67" s="283">
        <v>3</v>
      </c>
      <c r="C67" s="321" t="s">
        <v>106</v>
      </c>
      <c r="D67" s="322"/>
      <c r="E67" s="326"/>
      <c r="F67" s="327"/>
      <c r="G67" s="327"/>
      <c r="H67" s="328"/>
    </row>
    <row r="68" spans="1:13" customFormat="1" ht="18.75" customHeight="1" x14ac:dyDescent="0.25">
      <c r="A68" s="283" t="s">
        <v>121</v>
      </c>
      <c r="B68" s="283">
        <v>3</v>
      </c>
      <c r="C68" s="321" t="s">
        <v>106</v>
      </c>
      <c r="D68" s="322"/>
      <c r="E68" s="326"/>
      <c r="F68" s="327"/>
      <c r="G68" s="327"/>
      <c r="H68" s="328"/>
    </row>
    <row r="69" spans="1:13" customFormat="1" ht="18.75" customHeight="1" x14ac:dyDescent="0.25">
      <c r="A69" s="283" t="s">
        <v>122</v>
      </c>
      <c r="B69" s="283">
        <v>1</v>
      </c>
      <c r="C69" s="321" t="s">
        <v>123</v>
      </c>
      <c r="D69" s="322"/>
      <c r="E69" s="326" t="s">
        <v>124</v>
      </c>
      <c r="F69" s="327"/>
      <c r="G69" s="327"/>
      <c r="H69" s="328"/>
    </row>
    <row r="70" spans="1:13" customFormat="1" ht="18.75" customHeight="1" x14ac:dyDescent="0.25">
      <c r="A70" s="283" t="s">
        <v>125</v>
      </c>
      <c r="B70" s="283">
        <v>1</v>
      </c>
      <c r="C70" s="321" t="s">
        <v>123</v>
      </c>
      <c r="D70" s="322"/>
      <c r="E70" s="326" t="s">
        <v>124</v>
      </c>
      <c r="F70" s="327"/>
      <c r="G70" s="327"/>
      <c r="H70" s="328"/>
    </row>
    <row r="71" spans="1:13" customFormat="1" ht="18.75" customHeight="1" x14ac:dyDescent="0.25">
      <c r="A71" s="283" t="s">
        <v>409</v>
      </c>
      <c r="B71" s="283">
        <v>1</v>
      </c>
      <c r="C71" s="321" t="s">
        <v>123</v>
      </c>
      <c r="D71" s="322"/>
      <c r="E71" s="326" t="s">
        <v>124</v>
      </c>
      <c r="F71" s="327"/>
      <c r="G71" s="327"/>
      <c r="H71" s="328"/>
    </row>
    <row r="72" spans="1:13" customFormat="1" ht="18.75" customHeight="1" x14ac:dyDescent="0.25">
      <c r="A72" s="283" t="s">
        <v>126</v>
      </c>
      <c r="B72" s="283">
        <v>1</v>
      </c>
      <c r="C72" s="321" t="s">
        <v>123</v>
      </c>
      <c r="D72" s="322"/>
      <c r="E72" s="323" t="s">
        <v>124</v>
      </c>
      <c r="F72" s="324"/>
      <c r="G72" s="324"/>
      <c r="H72" s="325"/>
    </row>
    <row r="73" spans="1:13" customFormat="1" ht="18.75" customHeight="1" x14ac:dyDescent="0.25">
      <c r="A73" s="283" t="s">
        <v>120</v>
      </c>
      <c r="B73" s="283">
        <v>1</v>
      </c>
      <c r="C73" s="321" t="s">
        <v>123</v>
      </c>
      <c r="D73" s="322"/>
      <c r="E73" s="323" t="s">
        <v>124</v>
      </c>
      <c r="F73" s="324"/>
      <c r="G73" s="324"/>
      <c r="H73" s="325"/>
    </row>
    <row r="74" spans="1:13" customFormat="1" ht="18.75" customHeight="1" x14ac:dyDescent="0.25">
      <c r="A74" s="283" t="s">
        <v>127</v>
      </c>
      <c r="B74" s="283">
        <v>1</v>
      </c>
      <c r="C74" s="321" t="s">
        <v>123</v>
      </c>
      <c r="D74" s="322"/>
      <c r="E74" s="323" t="s">
        <v>124</v>
      </c>
      <c r="F74" s="324"/>
      <c r="G74" s="324"/>
      <c r="H74" s="325"/>
    </row>
    <row r="75" spans="1:13" customFormat="1" ht="33" customHeight="1" x14ac:dyDescent="0.25">
      <c r="A75" s="283" t="s">
        <v>128</v>
      </c>
      <c r="B75" s="283">
        <v>1</v>
      </c>
      <c r="C75" s="321" t="s">
        <v>123</v>
      </c>
      <c r="D75" s="322"/>
      <c r="E75" s="323" t="s">
        <v>129</v>
      </c>
      <c r="F75" s="324"/>
      <c r="G75" s="324"/>
      <c r="H75" s="325"/>
    </row>
    <row r="76" spans="1:13" s="41" customFormat="1" ht="36.75" customHeight="1" x14ac:dyDescent="0.25">
      <c r="A76" s="283" t="s">
        <v>505</v>
      </c>
      <c r="B76" s="283">
        <v>15</v>
      </c>
      <c r="C76" s="321" t="s">
        <v>503</v>
      </c>
      <c r="D76" s="322"/>
      <c r="E76" s="329" t="s">
        <v>504</v>
      </c>
      <c r="F76" s="330"/>
      <c r="G76" s="330"/>
      <c r="H76" s="331"/>
    </row>
    <row r="77" spans="1:13" customFormat="1" ht="29.25" customHeight="1" x14ac:dyDescent="0.25">
      <c r="A77" s="283" t="s">
        <v>130</v>
      </c>
      <c r="B77" s="283">
        <v>1</v>
      </c>
      <c r="C77" s="321" t="s">
        <v>123</v>
      </c>
      <c r="D77" s="322"/>
      <c r="E77" s="323" t="s">
        <v>129</v>
      </c>
      <c r="F77" s="324"/>
      <c r="G77" s="324"/>
      <c r="H77" s="325"/>
    </row>
    <row r="78" spans="1:13" customFormat="1" ht="29.25" customHeight="1" thickBot="1" x14ac:dyDescent="0.3">
      <c r="A78" s="283" t="s">
        <v>121</v>
      </c>
      <c r="B78" s="283">
        <v>1</v>
      </c>
      <c r="C78" s="321" t="s">
        <v>123</v>
      </c>
      <c r="D78" s="322"/>
      <c r="E78" s="323" t="s">
        <v>129</v>
      </c>
      <c r="F78" s="324"/>
      <c r="G78" s="324"/>
      <c r="H78" s="325"/>
    </row>
    <row r="79" spans="1:13" customFormat="1" ht="19.5" customHeight="1" thickBot="1" x14ac:dyDescent="0.3">
      <c r="A79" s="108" t="s">
        <v>95</v>
      </c>
      <c r="B79" s="109">
        <f>SUM(B57:B78)</f>
        <v>56</v>
      </c>
      <c r="C79" s="165"/>
      <c r="D79" s="166"/>
      <c r="E79" s="166"/>
      <c r="F79" s="166"/>
      <c r="G79" s="166"/>
      <c r="H79" s="166"/>
    </row>
    <row r="80" spans="1:13" ht="16.5" thickBot="1" x14ac:dyDescent="0.3">
      <c r="A80" s="634"/>
      <c r="B80" s="634"/>
      <c r="C80" s="634"/>
      <c r="D80" s="634"/>
      <c r="E80" s="634"/>
      <c r="F80" s="634"/>
      <c r="G80" s="634"/>
      <c r="H80" s="634"/>
      <c r="I80" s="634"/>
      <c r="J80" s="77"/>
      <c r="K80" s="77"/>
      <c r="L80" s="77"/>
      <c r="M80" s="77"/>
    </row>
    <row r="81" spans="1:13" ht="16.5" thickBot="1" x14ac:dyDescent="0.3">
      <c r="A81" s="581" t="s">
        <v>100</v>
      </c>
      <c r="B81" s="582"/>
      <c r="C81" s="582"/>
      <c r="D81" s="583"/>
      <c r="E81" s="110"/>
      <c r="F81" s="110"/>
      <c r="G81" s="110"/>
      <c r="H81" s="110"/>
      <c r="I81" s="110"/>
      <c r="J81" s="77"/>
      <c r="K81" s="77"/>
      <c r="L81" s="77"/>
      <c r="M81" s="77"/>
    </row>
    <row r="82" spans="1:13" ht="15.75" x14ac:dyDescent="0.25">
      <c r="A82" s="584" t="s">
        <v>467</v>
      </c>
      <c r="B82" s="585"/>
      <c r="C82" s="585"/>
      <c r="D82" s="586"/>
      <c r="E82" s="110"/>
      <c r="F82" s="110"/>
      <c r="G82" s="110"/>
      <c r="H82" s="110"/>
      <c r="I82" s="110"/>
      <c r="J82" s="77"/>
      <c r="K82" s="77"/>
      <c r="L82" s="77"/>
      <c r="M82" s="77"/>
    </row>
    <row r="83" spans="1:13" ht="16.5" thickBot="1" x14ac:dyDescent="0.3">
      <c r="A83" s="112" t="s">
        <v>102</v>
      </c>
      <c r="B83" s="113" t="s">
        <v>103</v>
      </c>
      <c r="C83" s="635" t="s">
        <v>104</v>
      </c>
      <c r="D83" s="636"/>
      <c r="E83" s="424" t="s">
        <v>34</v>
      </c>
      <c r="F83" s="424"/>
      <c r="G83" s="424"/>
      <c r="H83" s="424"/>
      <c r="I83" s="110"/>
      <c r="J83" s="77"/>
      <c r="K83" s="77"/>
      <c r="L83" s="77"/>
      <c r="M83" s="77"/>
    </row>
    <row r="84" spans="1:13" customFormat="1" ht="18.75" customHeight="1" x14ac:dyDescent="0.25">
      <c r="A84" s="275" t="s">
        <v>249</v>
      </c>
      <c r="B84" s="283">
        <v>16</v>
      </c>
      <c r="C84" s="321" t="s">
        <v>250</v>
      </c>
      <c r="D84" s="322"/>
      <c r="E84" s="323" t="s">
        <v>251</v>
      </c>
      <c r="F84" s="324"/>
      <c r="G84" s="324"/>
      <c r="H84" s="325"/>
    </row>
    <row r="85" spans="1:13" customFormat="1" ht="18.75" customHeight="1" x14ac:dyDescent="0.25">
      <c r="A85" s="275" t="s">
        <v>252</v>
      </c>
      <c r="B85" s="283">
        <v>2</v>
      </c>
      <c r="C85" s="321" t="s">
        <v>250</v>
      </c>
      <c r="D85" s="322"/>
      <c r="E85" s="323" t="s">
        <v>253</v>
      </c>
      <c r="F85" s="324"/>
      <c r="G85" s="324"/>
      <c r="H85" s="325"/>
    </row>
    <row r="86" spans="1:13" customFormat="1" ht="18.75" customHeight="1" x14ac:dyDescent="0.25">
      <c r="A86" s="275" t="s">
        <v>105</v>
      </c>
      <c r="B86" s="283">
        <v>1</v>
      </c>
      <c r="C86" s="321" t="s">
        <v>250</v>
      </c>
      <c r="D86" s="322"/>
      <c r="E86" s="323" t="s">
        <v>254</v>
      </c>
      <c r="F86" s="324"/>
      <c r="G86" s="324"/>
      <c r="H86" s="325"/>
    </row>
    <row r="87" spans="1:13" customFormat="1" ht="18.75" customHeight="1" x14ac:dyDescent="0.25">
      <c r="A87" s="286" t="s">
        <v>105</v>
      </c>
      <c r="B87" s="283">
        <v>1</v>
      </c>
      <c r="C87" s="321" t="s">
        <v>106</v>
      </c>
      <c r="D87" s="322"/>
      <c r="E87" s="323" t="s">
        <v>255</v>
      </c>
      <c r="F87" s="332"/>
      <c r="G87" s="332"/>
      <c r="H87" s="333"/>
    </row>
    <row r="88" spans="1:13" customFormat="1" ht="36.75" customHeight="1" x14ac:dyDescent="0.25">
      <c r="A88" s="103" t="s">
        <v>211</v>
      </c>
      <c r="B88" s="283">
        <v>2</v>
      </c>
      <c r="C88" s="321" t="s">
        <v>106</v>
      </c>
      <c r="D88" s="322"/>
      <c r="E88" s="323" t="s">
        <v>256</v>
      </c>
      <c r="F88" s="324"/>
      <c r="G88" s="324"/>
      <c r="H88" s="325"/>
    </row>
    <row r="89" spans="1:13" customFormat="1" ht="36.75" customHeight="1" x14ac:dyDescent="0.25">
      <c r="A89" s="103" t="s">
        <v>211</v>
      </c>
      <c r="B89" s="283">
        <v>1</v>
      </c>
      <c r="C89" s="321" t="s">
        <v>257</v>
      </c>
      <c r="D89" s="322"/>
      <c r="E89" s="326" t="s">
        <v>258</v>
      </c>
      <c r="F89" s="327"/>
      <c r="G89" s="327"/>
      <c r="H89" s="328"/>
    </row>
    <row r="90" spans="1:13" customFormat="1" ht="18.75" customHeight="1" x14ac:dyDescent="0.25">
      <c r="A90" s="275" t="s">
        <v>84</v>
      </c>
      <c r="B90" s="283">
        <v>3</v>
      </c>
      <c r="C90" s="321" t="s">
        <v>106</v>
      </c>
      <c r="D90" s="322"/>
      <c r="E90" s="326" t="s">
        <v>340</v>
      </c>
      <c r="F90" s="327"/>
      <c r="G90" s="327"/>
      <c r="H90" s="328"/>
    </row>
    <row r="91" spans="1:13" customFormat="1" ht="16.5" customHeight="1" x14ac:dyDescent="0.25">
      <c r="A91" s="275" t="s">
        <v>115</v>
      </c>
      <c r="B91" s="283">
        <v>3</v>
      </c>
      <c r="C91" s="321" t="s">
        <v>106</v>
      </c>
      <c r="D91" s="322"/>
      <c r="E91" s="326" t="s">
        <v>340</v>
      </c>
      <c r="F91" s="327"/>
      <c r="G91" s="327"/>
      <c r="H91" s="328"/>
    </row>
    <row r="92" spans="1:13" customFormat="1" ht="16.5" customHeight="1" x14ac:dyDescent="0.25">
      <c r="A92" s="275" t="s">
        <v>121</v>
      </c>
      <c r="B92" s="283">
        <v>3</v>
      </c>
      <c r="C92" s="321" t="s">
        <v>106</v>
      </c>
      <c r="D92" s="322"/>
      <c r="E92" s="326" t="s">
        <v>340</v>
      </c>
      <c r="F92" s="327"/>
      <c r="G92" s="327"/>
      <c r="H92" s="328"/>
    </row>
    <row r="93" spans="1:13" customFormat="1" ht="16.5" customHeight="1" x14ac:dyDescent="0.25">
      <c r="A93" s="275" t="s">
        <v>126</v>
      </c>
      <c r="B93" s="283">
        <v>1</v>
      </c>
      <c r="C93" s="321" t="s">
        <v>259</v>
      </c>
      <c r="D93" s="322"/>
      <c r="E93" s="323" t="s">
        <v>260</v>
      </c>
      <c r="F93" s="324"/>
      <c r="G93" s="324"/>
      <c r="H93" s="325"/>
    </row>
    <row r="94" spans="1:13" customFormat="1" ht="16.5" customHeight="1" x14ac:dyDescent="0.25">
      <c r="A94" s="275" t="s">
        <v>120</v>
      </c>
      <c r="B94" s="283">
        <v>3</v>
      </c>
      <c r="C94" s="321" t="s">
        <v>106</v>
      </c>
      <c r="D94" s="322"/>
      <c r="E94" s="323"/>
      <c r="F94" s="324"/>
      <c r="G94" s="324"/>
      <c r="H94" s="325"/>
    </row>
    <row r="95" spans="1:13" customFormat="1" ht="16.5" customHeight="1" x14ac:dyDescent="0.25">
      <c r="A95" s="275" t="s">
        <v>261</v>
      </c>
      <c r="B95" s="283">
        <v>1</v>
      </c>
      <c r="C95" s="321" t="s">
        <v>106</v>
      </c>
      <c r="D95" s="322"/>
      <c r="E95" s="326"/>
      <c r="F95" s="327"/>
      <c r="G95" s="327"/>
      <c r="H95" s="328"/>
    </row>
    <row r="96" spans="1:13" customFormat="1" ht="16.5" customHeight="1" x14ac:dyDescent="0.25">
      <c r="A96" s="275" t="s">
        <v>261</v>
      </c>
      <c r="B96" s="283">
        <v>1</v>
      </c>
      <c r="C96" s="321" t="s">
        <v>262</v>
      </c>
      <c r="D96" s="322"/>
      <c r="E96" s="323"/>
      <c r="F96" s="324"/>
      <c r="G96" s="324"/>
      <c r="H96" s="325"/>
    </row>
    <row r="97" spans="1:13" customFormat="1" ht="16.5" customHeight="1" x14ac:dyDescent="0.25">
      <c r="A97" s="275" t="s">
        <v>122</v>
      </c>
      <c r="B97" s="283">
        <v>4</v>
      </c>
      <c r="C97" s="321" t="s">
        <v>263</v>
      </c>
      <c r="D97" s="322"/>
      <c r="E97" s="323"/>
      <c r="F97" s="324"/>
      <c r="G97" s="324"/>
      <c r="H97" s="325"/>
    </row>
    <row r="98" spans="1:13" s="41" customFormat="1" ht="36.75" customHeight="1" x14ac:dyDescent="0.25">
      <c r="A98" s="283" t="s">
        <v>505</v>
      </c>
      <c r="B98" s="283">
        <v>15</v>
      </c>
      <c r="C98" s="321" t="s">
        <v>503</v>
      </c>
      <c r="D98" s="322"/>
      <c r="E98" s="329" t="s">
        <v>504</v>
      </c>
      <c r="F98" s="330"/>
      <c r="G98" s="330"/>
      <c r="H98" s="331"/>
    </row>
    <row r="99" spans="1:13" customFormat="1" ht="16.5" customHeight="1" x14ac:dyDescent="0.25">
      <c r="A99" s="275" t="s">
        <v>420</v>
      </c>
      <c r="B99" s="283">
        <v>4</v>
      </c>
      <c r="C99" s="321" t="s">
        <v>422</v>
      </c>
      <c r="D99" s="322"/>
      <c r="E99" s="344" t="s">
        <v>417</v>
      </c>
      <c r="F99" s="345"/>
      <c r="G99" s="345"/>
      <c r="H99" s="346"/>
    </row>
    <row r="100" spans="1:13" customFormat="1" ht="16.5" customHeight="1" thickBot="1" x14ac:dyDescent="0.3">
      <c r="A100" s="253" t="s">
        <v>105</v>
      </c>
      <c r="B100" s="299">
        <v>1</v>
      </c>
      <c r="C100" s="321" t="s">
        <v>145</v>
      </c>
      <c r="D100" s="322"/>
      <c r="E100" s="344" t="s">
        <v>361</v>
      </c>
      <c r="F100" s="345"/>
      <c r="G100" s="345"/>
      <c r="H100" s="346"/>
    </row>
    <row r="101" spans="1:13" ht="16.5" thickBot="1" x14ac:dyDescent="0.3">
      <c r="A101" s="108" t="s">
        <v>95</v>
      </c>
      <c r="B101" s="109">
        <f>SUM(B84:B100)</f>
        <v>62</v>
      </c>
      <c r="C101" s="579"/>
      <c r="D101" s="580"/>
      <c r="E101" s="110"/>
      <c r="F101" s="110"/>
      <c r="G101" s="110"/>
      <c r="H101" s="110"/>
      <c r="I101" s="110"/>
      <c r="J101" s="77"/>
      <c r="K101" s="77"/>
      <c r="L101" s="77"/>
      <c r="M101" s="77"/>
    </row>
    <row r="102" spans="1:13" ht="16.5" thickBot="1" x14ac:dyDescent="0.3">
      <c r="A102" s="634"/>
      <c r="B102" s="634"/>
      <c r="C102" s="634"/>
      <c r="D102" s="634"/>
      <c r="E102" s="634"/>
      <c r="F102" s="634"/>
      <c r="G102" s="634"/>
      <c r="H102" s="634"/>
      <c r="I102" s="634"/>
      <c r="J102" s="77"/>
      <c r="K102" s="77"/>
      <c r="L102" s="77"/>
      <c r="M102" s="77"/>
    </row>
    <row r="103" spans="1:13" ht="16.5" thickBot="1" x14ac:dyDescent="0.3">
      <c r="A103" s="581" t="s">
        <v>100</v>
      </c>
      <c r="B103" s="582"/>
      <c r="C103" s="582"/>
      <c r="D103" s="583"/>
      <c r="E103" s="110"/>
      <c r="F103" s="110"/>
      <c r="G103" s="110"/>
      <c r="H103" s="110"/>
      <c r="I103" s="110"/>
      <c r="J103" s="77"/>
      <c r="K103" s="77"/>
      <c r="L103" s="77"/>
      <c r="M103" s="77"/>
    </row>
    <row r="104" spans="1:13" ht="16.5" thickBot="1" x14ac:dyDescent="0.3">
      <c r="A104" s="584" t="s">
        <v>468</v>
      </c>
      <c r="B104" s="585"/>
      <c r="C104" s="585"/>
      <c r="D104" s="586"/>
      <c r="E104" s="110"/>
      <c r="F104" s="110"/>
      <c r="G104" s="110"/>
      <c r="H104" s="110"/>
      <c r="I104" s="110"/>
      <c r="J104" s="77"/>
      <c r="K104" s="77"/>
      <c r="L104" s="77"/>
      <c r="M104" s="77"/>
    </row>
    <row r="105" spans="1:13" ht="16.5" thickBot="1" x14ac:dyDescent="0.3">
      <c r="A105" s="112" t="s">
        <v>102</v>
      </c>
      <c r="B105" s="113" t="s">
        <v>103</v>
      </c>
      <c r="C105" s="639" t="s">
        <v>104</v>
      </c>
      <c r="D105" s="640"/>
      <c r="E105" s="471" t="s">
        <v>34</v>
      </c>
      <c r="F105" s="637"/>
      <c r="G105" s="637"/>
      <c r="H105" s="638"/>
      <c r="I105" s="110"/>
      <c r="J105" s="77"/>
      <c r="K105" s="77"/>
      <c r="L105" s="77"/>
      <c r="M105" s="77"/>
    </row>
    <row r="106" spans="1:13" s="41" customFormat="1" ht="18.75" customHeight="1" x14ac:dyDescent="0.25">
      <c r="A106" s="283" t="s">
        <v>111</v>
      </c>
      <c r="B106" s="283">
        <v>1</v>
      </c>
      <c r="C106" s="321" t="s">
        <v>108</v>
      </c>
      <c r="D106" s="322"/>
      <c r="E106" s="344" t="s">
        <v>280</v>
      </c>
      <c r="F106" s="514"/>
      <c r="G106" s="514"/>
      <c r="H106" s="515"/>
    </row>
    <row r="107" spans="1:13" s="41" customFormat="1" ht="18.75" customHeight="1" x14ac:dyDescent="0.25">
      <c r="A107" s="275" t="s">
        <v>281</v>
      </c>
      <c r="B107" s="283">
        <v>1</v>
      </c>
      <c r="C107" s="321" t="s">
        <v>108</v>
      </c>
      <c r="D107" s="322"/>
      <c r="E107" s="323" t="s">
        <v>282</v>
      </c>
      <c r="F107" s="324"/>
      <c r="G107" s="324"/>
      <c r="H107" s="325"/>
    </row>
    <row r="108" spans="1:13" s="41" customFormat="1" ht="36.75" customHeight="1" x14ac:dyDescent="0.25">
      <c r="A108" s="283" t="s">
        <v>505</v>
      </c>
      <c r="B108" s="283">
        <v>15</v>
      </c>
      <c r="C108" s="321" t="s">
        <v>503</v>
      </c>
      <c r="D108" s="322"/>
      <c r="E108" s="329" t="s">
        <v>504</v>
      </c>
      <c r="F108" s="330"/>
      <c r="G108" s="330"/>
      <c r="H108" s="331"/>
    </row>
    <row r="109" spans="1:13" s="41" customFormat="1" ht="18.75" customHeight="1" x14ac:dyDescent="0.25">
      <c r="A109" s="283" t="s">
        <v>331</v>
      </c>
      <c r="B109" s="283">
        <v>1</v>
      </c>
      <c r="C109" s="321" t="s">
        <v>332</v>
      </c>
      <c r="D109" s="322"/>
      <c r="E109" s="344" t="s">
        <v>333</v>
      </c>
      <c r="F109" s="514"/>
      <c r="G109" s="514"/>
      <c r="H109" s="515"/>
    </row>
    <row r="110" spans="1:13" s="41" customFormat="1" ht="18.75" customHeight="1" x14ac:dyDescent="0.25">
      <c r="A110" s="283" t="s">
        <v>349</v>
      </c>
      <c r="B110" s="283">
        <v>1</v>
      </c>
      <c r="C110" s="321" t="s">
        <v>106</v>
      </c>
      <c r="D110" s="322"/>
      <c r="E110" s="344"/>
      <c r="F110" s="514"/>
      <c r="G110" s="514"/>
      <c r="H110" s="515"/>
    </row>
    <row r="111" spans="1:13" s="41" customFormat="1" ht="18.75" customHeight="1" x14ac:dyDescent="0.25">
      <c r="A111" s="283" t="s">
        <v>314</v>
      </c>
      <c r="B111" s="283">
        <v>1</v>
      </c>
      <c r="C111" s="321" t="s">
        <v>350</v>
      </c>
      <c r="D111" s="322"/>
      <c r="E111" s="329" t="s">
        <v>351</v>
      </c>
      <c r="F111" s="330"/>
      <c r="G111" s="330"/>
      <c r="H111" s="331"/>
    </row>
    <row r="112" spans="1:13" s="41" customFormat="1" ht="18.75" customHeight="1" x14ac:dyDescent="0.25">
      <c r="A112" s="283" t="s">
        <v>84</v>
      </c>
      <c r="B112" s="283">
        <v>3</v>
      </c>
      <c r="C112" s="321" t="s">
        <v>106</v>
      </c>
      <c r="D112" s="322"/>
      <c r="E112" s="530"/>
      <c r="F112" s="531"/>
      <c r="G112" s="531"/>
      <c r="H112" s="532"/>
    </row>
    <row r="113" spans="1:10" s="41" customFormat="1" ht="16.5" customHeight="1" x14ac:dyDescent="0.25">
      <c r="A113" s="283" t="s">
        <v>115</v>
      </c>
      <c r="B113" s="283">
        <v>3</v>
      </c>
      <c r="C113" s="321" t="s">
        <v>106</v>
      </c>
      <c r="D113" s="322"/>
      <c r="E113" s="344"/>
      <c r="F113" s="514"/>
      <c r="G113" s="514"/>
      <c r="H113" s="515"/>
    </row>
    <row r="114" spans="1:10" s="41" customFormat="1" ht="16.5" customHeight="1" x14ac:dyDescent="0.25">
      <c r="A114" s="159" t="s">
        <v>358</v>
      </c>
      <c r="B114" s="252">
        <v>3</v>
      </c>
      <c r="C114" s="321" t="s">
        <v>106</v>
      </c>
      <c r="D114" s="322"/>
      <c r="E114" s="344"/>
      <c r="F114" s="345"/>
      <c r="G114" s="345"/>
      <c r="H114" s="346"/>
    </row>
    <row r="115" spans="1:10" s="41" customFormat="1" ht="16.5" customHeight="1" x14ac:dyDescent="0.25">
      <c r="A115" s="253" t="s">
        <v>105</v>
      </c>
      <c r="B115" s="299">
        <v>1</v>
      </c>
      <c r="C115" s="321" t="s">
        <v>145</v>
      </c>
      <c r="D115" s="322"/>
      <c r="E115" s="344" t="s">
        <v>361</v>
      </c>
      <c r="F115" s="345"/>
      <c r="G115" s="345"/>
      <c r="H115" s="346"/>
    </row>
    <row r="116" spans="1:10" s="41" customFormat="1" ht="16.5" customHeight="1" x14ac:dyDescent="0.25">
      <c r="A116" s="253" t="s">
        <v>120</v>
      </c>
      <c r="B116" s="252">
        <v>3</v>
      </c>
      <c r="C116" s="321" t="s">
        <v>106</v>
      </c>
      <c r="D116" s="322"/>
      <c r="E116" s="344"/>
      <c r="F116" s="345"/>
      <c r="G116" s="345"/>
      <c r="H116" s="346"/>
    </row>
    <row r="117" spans="1:10" s="41" customFormat="1" ht="16.5" customHeight="1" x14ac:dyDescent="0.25">
      <c r="A117" s="275" t="s">
        <v>252</v>
      </c>
      <c r="B117" s="283">
        <v>3</v>
      </c>
      <c r="C117" s="321" t="s">
        <v>250</v>
      </c>
      <c r="D117" s="322"/>
      <c r="E117" s="323" t="s">
        <v>374</v>
      </c>
      <c r="F117" s="324"/>
      <c r="G117" s="324"/>
      <c r="H117" s="325"/>
    </row>
    <row r="118" spans="1:10" s="41" customFormat="1" ht="15.75" x14ac:dyDescent="0.25">
      <c r="A118" s="259" t="s">
        <v>415</v>
      </c>
      <c r="B118" s="259">
        <v>3</v>
      </c>
      <c r="C118" s="321" t="s">
        <v>416</v>
      </c>
      <c r="D118" s="322"/>
      <c r="E118" s="344" t="s">
        <v>417</v>
      </c>
      <c r="F118" s="345"/>
      <c r="G118" s="345"/>
      <c r="H118" s="346"/>
    </row>
    <row r="119" spans="1:10" s="41" customFormat="1" ht="32.25" thickBot="1" x14ac:dyDescent="0.3">
      <c r="A119" s="301" t="s">
        <v>423</v>
      </c>
      <c r="B119" s="179">
        <v>3</v>
      </c>
      <c r="C119" s="321" t="s">
        <v>424</v>
      </c>
      <c r="D119" s="322"/>
      <c r="E119" s="344" t="s">
        <v>425</v>
      </c>
      <c r="F119" s="345"/>
      <c r="G119" s="345"/>
      <c r="H119" s="346"/>
    </row>
    <row r="120" spans="1:10" ht="16.5" thickBot="1" x14ac:dyDescent="0.3">
      <c r="A120" s="114" t="s">
        <v>95</v>
      </c>
      <c r="B120" s="115">
        <f>SUM(B106:B119)</f>
        <v>42</v>
      </c>
      <c r="C120" s="579"/>
      <c r="D120" s="580"/>
      <c r="E120" s="110"/>
      <c r="F120" s="110"/>
      <c r="G120" s="110"/>
      <c r="H120" s="110"/>
      <c r="I120" s="110"/>
      <c r="J120" s="88"/>
    </row>
    <row r="121" spans="1:10" ht="16.5" thickBot="1" x14ac:dyDescent="0.3">
      <c r="A121" s="116"/>
      <c r="B121" s="117"/>
      <c r="C121" s="118"/>
      <c r="D121" s="118"/>
      <c r="E121" s="110"/>
      <c r="F121" s="110"/>
      <c r="G121" s="110"/>
      <c r="H121" s="110"/>
      <c r="I121" s="110"/>
    </row>
    <row r="122" spans="1:10" ht="16.5" thickBot="1" x14ac:dyDescent="0.3">
      <c r="A122" s="581" t="s">
        <v>100</v>
      </c>
      <c r="B122" s="582"/>
      <c r="C122" s="582"/>
      <c r="D122" s="583"/>
      <c r="E122" s="110"/>
      <c r="F122" s="110"/>
      <c r="G122" s="110"/>
      <c r="H122" s="110"/>
      <c r="I122" s="110"/>
    </row>
    <row r="123" spans="1:10" ht="16.5" thickBot="1" x14ac:dyDescent="0.3">
      <c r="A123" s="584" t="s">
        <v>469</v>
      </c>
      <c r="B123" s="585"/>
      <c r="C123" s="585"/>
      <c r="D123" s="586"/>
      <c r="E123" s="110"/>
      <c r="F123" s="110"/>
      <c r="G123" s="110"/>
      <c r="H123" s="110"/>
      <c r="I123" s="110"/>
    </row>
    <row r="124" spans="1:10" ht="16.5" thickBot="1" x14ac:dyDescent="0.3">
      <c r="A124" s="112" t="s">
        <v>102</v>
      </c>
      <c r="B124" s="113" t="s">
        <v>103</v>
      </c>
      <c r="C124" s="639" t="s">
        <v>104</v>
      </c>
      <c r="D124" s="640"/>
      <c r="E124" s="471" t="s">
        <v>34</v>
      </c>
      <c r="F124" s="472"/>
      <c r="G124" s="472"/>
      <c r="H124" s="622"/>
      <c r="I124" s="110"/>
    </row>
    <row r="125" spans="1:10" s="41" customFormat="1" ht="18.75" customHeight="1" x14ac:dyDescent="0.25">
      <c r="A125" s="275" t="s">
        <v>252</v>
      </c>
      <c r="B125" s="283">
        <v>1</v>
      </c>
      <c r="C125" s="321" t="s">
        <v>250</v>
      </c>
      <c r="D125" s="322"/>
      <c r="E125" s="323" t="s">
        <v>440</v>
      </c>
      <c r="F125" s="324"/>
      <c r="G125" s="324"/>
      <c r="H125" s="325"/>
    </row>
    <row r="126" spans="1:10" s="41" customFormat="1" ht="18.75" customHeight="1" x14ac:dyDescent="0.25">
      <c r="A126" s="283" t="s">
        <v>517</v>
      </c>
      <c r="B126" s="283">
        <v>1</v>
      </c>
      <c r="C126" s="321" t="s">
        <v>106</v>
      </c>
      <c r="D126" s="322"/>
      <c r="E126" s="344" t="s">
        <v>531</v>
      </c>
      <c r="F126" s="514"/>
      <c r="G126" s="514"/>
      <c r="H126" s="515"/>
    </row>
    <row r="127" spans="1:10" s="41" customFormat="1" ht="36.75" customHeight="1" x14ac:dyDescent="0.25">
      <c r="A127" s="283" t="s">
        <v>505</v>
      </c>
      <c r="B127" s="283">
        <v>15</v>
      </c>
      <c r="C127" s="321" t="s">
        <v>503</v>
      </c>
      <c r="D127" s="322"/>
      <c r="E127" s="329" t="s">
        <v>504</v>
      </c>
      <c r="F127" s="330"/>
      <c r="G127" s="330"/>
      <c r="H127" s="331"/>
    </row>
    <row r="128" spans="1:10" s="41" customFormat="1" ht="18.75" customHeight="1" x14ac:dyDescent="0.25">
      <c r="A128" s="283" t="s">
        <v>84</v>
      </c>
      <c r="B128" s="283">
        <v>3</v>
      </c>
      <c r="C128" s="321" t="s">
        <v>106</v>
      </c>
      <c r="D128" s="322"/>
      <c r="E128" s="329" t="s">
        <v>535</v>
      </c>
      <c r="F128" s="330"/>
      <c r="G128" s="330"/>
      <c r="H128" s="331"/>
    </row>
    <row r="129" spans="1:10" s="41" customFormat="1" ht="16.5" customHeight="1" x14ac:dyDescent="0.25">
      <c r="A129" s="283" t="s">
        <v>115</v>
      </c>
      <c r="B129" s="283">
        <v>3</v>
      </c>
      <c r="C129" s="321" t="s">
        <v>106</v>
      </c>
      <c r="D129" s="322"/>
      <c r="E129" s="329" t="s">
        <v>535</v>
      </c>
      <c r="F129" s="330"/>
      <c r="G129" s="330"/>
      <c r="H129" s="331"/>
    </row>
    <row r="130" spans="1:10" s="41" customFormat="1" ht="16.5" customHeight="1" x14ac:dyDescent="0.25">
      <c r="A130" s="283" t="s">
        <v>121</v>
      </c>
      <c r="B130" s="283">
        <v>3</v>
      </c>
      <c r="C130" s="321" t="s">
        <v>106</v>
      </c>
      <c r="D130" s="322"/>
      <c r="E130" s="329" t="s">
        <v>535</v>
      </c>
      <c r="F130" s="330"/>
      <c r="G130" s="330"/>
      <c r="H130" s="331"/>
    </row>
    <row r="131" spans="1:10" s="41" customFormat="1" ht="16.5" customHeight="1" x14ac:dyDescent="0.25">
      <c r="A131" s="283" t="s">
        <v>50</v>
      </c>
      <c r="B131" s="283">
        <v>1</v>
      </c>
      <c r="C131" s="321" t="s">
        <v>540</v>
      </c>
      <c r="D131" s="322"/>
      <c r="E131" s="329"/>
      <c r="F131" s="330"/>
      <c r="G131" s="330"/>
      <c r="H131" s="331"/>
    </row>
    <row r="132" spans="1:10" s="41" customFormat="1" ht="16.5" customHeight="1" x14ac:dyDescent="0.25">
      <c r="A132" s="283" t="s">
        <v>119</v>
      </c>
      <c r="B132" s="283">
        <v>4</v>
      </c>
      <c r="C132" s="321" t="s">
        <v>553</v>
      </c>
      <c r="D132" s="322"/>
      <c r="E132" s="329"/>
      <c r="F132" s="330"/>
      <c r="G132" s="330"/>
      <c r="H132" s="331"/>
    </row>
    <row r="133" spans="1:10" s="41" customFormat="1" ht="16.5" customHeight="1" thickBot="1" x14ac:dyDescent="0.3">
      <c r="A133" s="283" t="s">
        <v>539</v>
      </c>
      <c r="B133" s="283">
        <v>1</v>
      </c>
      <c r="C133" s="321" t="s">
        <v>540</v>
      </c>
      <c r="D133" s="322"/>
      <c r="E133" s="329"/>
      <c r="F133" s="330"/>
      <c r="G133" s="330"/>
      <c r="H133" s="331"/>
    </row>
    <row r="134" spans="1:10" ht="16.5" thickBot="1" x14ac:dyDescent="0.3">
      <c r="A134" s="108" t="s">
        <v>95</v>
      </c>
      <c r="B134" s="109">
        <f>SUM(B125:B133)</f>
        <v>32</v>
      </c>
      <c r="C134" s="579"/>
      <c r="D134" s="580"/>
      <c r="E134" s="110"/>
      <c r="F134" s="110"/>
      <c r="G134" s="110"/>
      <c r="H134" s="110"/>
      <c r="I134" s="110"/>
    </row>
    <row r="135" spans="1:10" ht="16.5" thickBot="1" x14ac:dyDescent="0.3">
      <c r="A135" s="119"/>
      <c r="B135" s="120"/>
      <c r="C135" s="118"/>
      <c r="D135" s="121"/>
      <c r="E135" s="105"/>
      <c r="F135" s="105"/>
      <c r="G135" s="105"/>
      <c r="H135" s="105"/>
      <c r="I135" s="105"/>
    </row>
    <row r="136" spans="1:10" ht="16.5" thickBot="1" x14ac:dyDescent="0.3">
      <c r="A136" s="122" t="s">
        <v>316</v>
      </c>
      <c r="B136" s="109">
        <f>SUM(B79,B101,B120,B134)</f>
        <v>192</v>
      </c>
      <c r="C136" s="118"/>
      <c r="D136" s="121"/>
      <c r="E136" s="105"/>
      <c r="F136" s="105"/>
      <c r="G136" s="105"/>
      <c r="H136" s="105"/>
      <c r="I136" s="105"/>
    </row>
    <row r="137" spans="1:10" ht="16.5" thickBot="1" x14ac:dyDescent="0.3">
      <c r="A137" s="116"/>
      <c r="B137" s="117"/>
      <c r="C137" s="118"/>
      <c r="D137" s="118"/>
      <c r="E137" s="110"/>
      <c r="F137" s="110"/>
      <c r="G137" s="110"/>
      <c r="H137" s="110"/>
      <c r="I137" s="110"/>
    </row>
    <row r="138" spans="1:10" s="105" customFormat="1" ht="16.5" thickBot="1" x14ac:dyDescent="0.3">
      <c r="A138" s="577" t="s">
        <v>317</v>
      </c>
      <c r="B138" s="578"/>
      <c r="C138" s="578"/>
      <c r="D138" s="123"/>
      <c r="E138" s="111"/>
      <c r="F138" s="111"/>
      <c r="G138" s="111"/>
      <c r="H138" s="111"/>
      <c r="I138" s="111"/>
      <c r="J138" s="111"/>
    </row>
    <row r="139" spans="1:10" s="105" customFormat="1" ht="16.5" thickBot="1" x14ac:dyDescent="0.3">
      <c r="A139" s="124"/>
      <c r="B139" s="125" t="s">
        <v>132</v>
      </c>
      <c r="C139" s="125" t="s">
        <v>133</v>
      </c>
      <c r="D139" s="126" t="s">
        <v>318</v>
      </c>
    </row>
    <row r="140" spans="1:10" s="105" customFormat="1" ht="31.5" x14ac:dyDescent="0.25">
      <c r="A140" s="106" t="s">
        <v>391</v>
      </c>
      <c r="B140" s="127">
        <f>'Jan-Mar'!C105</f>
        <v>3965</v>
      </c>
      <c r="C140" s="127">
        <f>'Jan-Mar'!D105</f>
        <v>2402</v>
      </c>
      <c r="D140" s="127">
        <f>'Jan-Mar'!E105</f>
        <v>2</v>
      </c>
    </row>
    <row r="141" spans="1:10" s="105" customFormat="1" ht="32.25" thickBot="1" x14ac:dyDescent="0.3">
      <c r="A141" s="128" t="s">
        <v>392</v>
      </c>
      <c r="B141" s="129">
        <f>'Jan-Mar'!C106</f>
        <v>750</v>
      </c>
      <c r="C141" s="129">
        <f>'Jan-Mar'!D106</f>
        <v>342</v>
      </c>
      <c r="D141" s="129">
        <f>'Jan-Mar'!E106</f>
        <v>0</v>
      </c>
    </row>
    <row r="142" spans="1:10" s="105" customFormat="1" ht="31.5" x14ac:dyDescent="0.25">
      <c r="A142" s="106" t="s">
        <v>393</v>
      </c>
      <c r="B142" s="130">
        <f>'Apr-Jun'!C86</f>
        <v>2504</v>
      </c>
      <c r="C142" s="130">
        <f>'Apr-Jun'!D86</f>
        <v>1586</v>
      </c>
      <c r="D142" s="130">
        <f>'Apr-Jun'!E86</f>
        <v>3</v>
      </c>
    </row>
    <row r="143" spans="1:10" s="105" customFormat="1" ht="32.25" thickBot="1" x14ac:dyDescent="0.3">
      <c r="A143" s="131" t="s">
        <v>394</v>
      </c>
      <c r="B143" s="130">
        <f>'Apr-Jun'!C87</f>
        <v>763</v>
      </c>
      <c r="C143" s="130">
        <f>'Apr-Jun'!D87</f>
        <v>362</v>
      </c>
      <c r="D143" s="130">
        <f>'Apr-Jun'!E87</f>
        <v>4</v>
      </c>
    </row>
    <row r="144" spans="1:10" s="105" customFormat="1" ht="31.5" x14ac:dyDescent="0.25">
      <c r="A144" s="132" t="s">
        <v>395</v>
      </c>
      <c r="B144" s="133">
        <f>'Jul-Sep'!C80</f>
        <v>3744</v>
      </c>
      <c r="C144" s="133">
        <f>'Jul-Sep'!D80</f>
        <v>2296</v>
      </c>
      <c r="D144" s="133">
        <f>'Jul-Sep'!E80</f>
        <v>1</v>
      </c>
    </row>
    <row r="145" spans="1:10" s="105" customFormat="1" ht="32.25" thickBot="1" x14ac:dyDescent="0.3">
      <c r="A145" s="134" t="s">
        <v>396</v>
      </c>
      <c r="B145" s="133">
        <f>'Jul-Sep'!C81</f>
        <v>611</v>
      </c>
      <c r="C145" s="133">
        <f>'Jul-Sep'!D81</f>
        <v>383</v>
      </c>
      <c r="D145" s="133">
        <f>'Jul-Sep'!E81</f>
        <v>5</v>
      </c>
    </row>
    <row r="146" spans="1:10" s="105" customFormat="1" ht="31.5" x14ac:dyDescent="0.25">
      <c r="A146" s="132" t="s">
        <v>397</v>
      </c>
      <c r="B146" s="133">
        <f>'Oct-Dec'!C97</f>
        <v>2877</v>
      </c>
      <c r="C146" s="133">
        <f>'Oct-Dec'!D97</f>
        <v>1861</v>
      </c>
      <c r="D146" s="133">
        <f>'Oct-Dec'!E97</f>
        <v>7</v>
      </c>
    </row>
    <row r="147" spans="1:10" s="105" customFormat="1" ht="32.25" thickBot="1" x14ac:dyDescent="0.3">
      <c r="A147" s="134" t="s">
        <v>398</v>
      </c>
      <c r="B147" s="133">
        <f>'Oct-Dec'!C98</f>
        <v>952</v>
      </c>
      <c r="C147" s="133">
        <f>'Oct-Dec'!D98</f>
        <v>598</v>
      </c>
      <c r="D147" s="133">
        <f>'Oct-Dec'!E98</f>
        <v>2</v>
      </c>
    </row>
    <row r="148" spans="1:10" s="105" customFormat="1" ht="16.5" thickBot="1" x14ac:dyDescent="0.3">
      <c r="A148" s="108" t="s">
        <v>319</v>
      </c>
      <c r="B148" s="109">
        <f t="shared" ref="B148:D149" si="4">B140+B142+B144+B146</f>
        <v>13090</v>
      </c>
      <c r="C148" s="109">
        <f t="shared" si="4"/>
        <v>8145</v>
      </c>
      <c r="D148" s="109">
        <f t="shared" si="4"/>
        <v>13</v>
      </c>
    </row>
    <row r="149" spans="1:10" s="105" customFormat="1" ht="16.5" thickBot="1" x14ac:dyDescent="0.3">
      <c r="A149" s="108" t="s">
        <v>320</v>
      </c>
      <c r="B149" s="109">
        <f t="shared" si="4"/>
        <v>3076</v>
      </c>
      <c r="C149" s="109">
        <f t="shared" si="4"/>
        <v>1685</v>
      </c>
      <c r="D149" s="109">
        <f t="shared" si="4"/>
        <v>11</v>
      </c>
    </row>
    <row r="150" spans="1:10" s="105" customFormat="1" ht="16.5" thickBot="1" x14ac:dyDescent="0.3">
      <c r="A150" s="108" t="s">
        <v>95</v>
      </c>
      <c r="B150" s="109">
        <f>SUM(B148:B149)</f>
        <v>16166</v>
      </c>
      <c r="C150" s="109">
        <f>SUM(C148:C149)</f>
        <v>9830</v>
      </c>
      <c r="D150" s="109">
        <f>SUM(D148:D149)</f>
        <v>24</v>
      </c>
    </row>
    <row r="151" spans="1:10" ht="16.5" thickBot="1" x14ac:dyDescent="0.3">
      <c r="A151" s="119"/>
      <c r="B151" s="120"/>
      <c r="C151" s="118"/>
      <c r="D151" s="121"/>
      <c r="E151" s="105"/>
      <c r="F151" s="105"/>
      <c r="G151" s="105"/>
      <c r="H151" s="105"/>
      <c r="I151" s="105"/>
    </row>
    <row r="152" spans="1:10" ht="16.5" thickBot="1" x14ac:dyDescent="0.3">
      <c r="A152" s="90" t="s">
        <v>321</v>
      </c>
      <c r="B152" s="91"/>
      <c r="C152" s="623"/>
      <c r="D152" s="623"/>
      <c r="E152" s="623"/>
      <c r="F152" s="624"/>
      <c r="G152" s="624"/>
      <c r="H152" s="624"/>
      <c r="I152" s="625"/>
    </row>
    <row r="153" spans="1:10" ht="16.5" thickBot="1" x14ac:dyDescent="0.3">
      <c r="A153" s="92" t="s">
        <v>102</v>
      </c>
      <c r="B153" s="93" t="s">
        <v>322</v>
      </c>
      <c r="C153" s="93" t="s">
        <v>538</v>
      </c>
      <c r="D153" s="93" t="s">
        <v>323</v>
      </c>
      <c r="E153" s="93" t="s">
        <v>324</v>
      </c>
      <c r="F153" s="626" t="s">
        <v>194</v>
      </c>
      <c r="G153" s="627"/>
      <c r="H153" s="627"/>
      <c r="I153" s="628"/>
      <c r="J153" s="94"/>
    </row>
    <row r="154" spans="1:10" ht="15.75" x14ac:dyDescent="0.25">
      <c r="A154" s="29" t="s">
        <v>470</v>
      </c>
      <c r="B154" s="302" t="s">
        <v>471</v>
      </c>
      <c r="C154" s="303" t="s">
        <v>472</v>
      </c>
      <c r="D154" s="303" t="s">
        <v>473</v>
      </c>
      <c r="E154" s="95"/>
      <c r="F154" s="629"/>
      <c r="G154" s="629"/>
      <c r="H154" s="629"/>
      <c r="I154" s="630"/>
    </row>
    <row r="155" spans="1:10" ht="15.75" x14ac:dyDescent="0.25">
      <c r="A155" s="29" t="s">
        <v>402</v>
      </c>
      <c r="B155" s="304" t="s">
        <v>471</v>
      </c>
      <c r="C155" s="304" t="s">
        <v>474</v>
      </c>
      <c r="D155" s="304" t="s">
        <v>475</v>
      </c>
      <c r="E155" s="266"/>
      <c r="F155" s="574"/>
      <c r="G155" s="575"/>
      <c r="H155" s="575"/>
      <c r="I155" s="576"/>
    </row>
    <row r="156" spans="1:10" ht="15.75" x14ac:dyDescent="0.25">
      <c r="A156" s="29" t="s">
        <v>110</v>
      </c>
      <c r="B156" s="304" t="s">
        <v>471</v>
      </c>
      <c r="C156" s="304" t="s">
        <v>476</v>
      </c>
      <c r="D156" s="304" t="s">
        <v>477</v>
      </c>
      <c r="E156" s="266"/>
      <c r="F156" s="574"/>
      <c r="G156" s="575"/>
      <c r="H156" s="575"/>
      <c r="I156" s="576"/>
    </row>
    <row r="157" spans="1:10" ht="15.75" x14ac:dyDescent="0.25">
      <c r="A157" s="29" t="s">
        <v>403</v>
      </c>
      <c r="B157" s="304" t="s">
        <v>471</v>
      </c>
      <c r="C157" s="304" t="s">
        <v>478</v>
      </c>
      <c r="D157" s="304" t="s">
        <v>479</v>
      </c>
      <c r="E157" s="266"/>
      <c r="F157" s="574"/>
      <c r="G157" s="575"/>
      <c r="H157" s="575"/>
      <c r="I157" s="576"/>
    </row>
    <row r="158" spans="1:10" ht="15.75" x14ac:dyDescent="0.25">
      <c r="A158" s="29" t="s">
        <v>281</v>
      </c>
      <c r="B158" s="304" t="s">
        <v>471</v>
      </c>
      <c r="C158" s="304" t="s">
        <v>478</v>
      </c>
      <c r="D158" s="304" t="s">
        <v>480</v>
      </c>
      <c r="E158" s="266"/>
      <c r="F158" s="574"/>
      <c r="G158" s="575"/>
      <c r="H158" s="575"/>
      <c r="I158" s="576"/>
    </row>
    <row r="159" spans="1:10" ht="15.75" x14ac:dyDescent="0.25">
      <c r="A159" s="29" t="s">
        <v>105</v>
      </c>
      <c r="B159" s="304" t="s">
        <v>471</v>
      </c>
      <c r="C159" s="304" t="s">
        <v>478</v>
      </c>
      <c r="D159" s="304" t="s">
        <v>481</v>
      </c>
      <c r="E159" s="266"/>
      <c r="F159" s="574"/>
      <c r="G159" s="575"/>
      <c r="H159" s="575"/>
      <c r="I159" s="576"/>
    </row>
    <row r="160" spans="1:10" ht="15.75" x14ac:dyDescent="0.25">
      <c r="A160" s="29" t="s">
        <v>121</v>
      </c>
      <c r="B160" s="304" t="s">
        <v>471</v>
      </c>
      <c r="C160" s="304" t="s">
        <v>478</v>
      </c>
      <c r="D160" s="304" t="s">
        <v>482</v>
      </c>
      <c r="E160" s="266"/>
      <c r="F160" s="574"/>
      <c r="G160" s="575"/>
      <c r="H160" s="575"/>
      <c r="I160" s="576"/>
    </row>
    <row r="161" spans="1:9" ht="15.75" x14ac:dyDescent="0.25">
      <c r="A161" s="29" t="s">
        <v>120</v>
      </c>
      <c r="B161" s="304" t="s">
        <v>471</v>
      </c>
      <c r="C161" s="304" t="s">
        <v>478</v>
      </c>
      <c r="D161" s="304" t="s">
        <v>483</v>
      </c>
      <c r="E161" s="266"/>
      <c r="F161" s="574"/>
      <c r="G161" s="575"/>
      <c r="H161" s="575"/>
      <c r="I161" s="576"/>
    </row>
    <row r="162" spans="1:9" ht="15.75" x14ac:dyDescent="0.25">
      <c r="A162" s="29" t="s">
        <v>315</v>
      </c>
      <c r="B162" s="304" t="s">
        <v>471</v>
      </c>
      <c r="C162" s="304" t="s">
        <v>478</v>
      </c>
      <c r="D162" s="305" t="s">
        <v>484</v>
      </c>
      <c r="E162" s="266"/>
      <c r="F162" s="631"/>
      <c r="G162" s="632"/>
      <c r="H162" s="632"/>
      <c r="I162" s="633"/>
    </row>
    <row r="163" spans="1:9" ht="15.75" x14ac:dyDescent="0.25">
      <c r="A163" s="29" t="s">
        <v>167</v>
      </c>
      <c r="B163" s="304" t="s">
        <v>471</v>
      </c>
      <c r="C163" s="304" t="s">
        <v>485</v>
      </c>
      <c r="D163" s="304" t="s">
        <v>482</v>
      </c>
      <c r="E163" s="266"/>
      <c r="F163" s="574"/>
      <c r="G163" s="575"/>
      <c r="H163" s="575"/>
      <c r="I163" s="576"/>
    </row>
    <row r="164" spans="1:9" x14ac:dyDescent="0.25">
      <c r="A164" s="304" t="s">
        <v>110</v>
      </c>
      <c r="B164" s="304" t="s">
        <v>486</v>
      </c>
      <c r="C164" s="304" t="s">
        <v>487</v>
      </c>
      <c r="D164" s="304" t="s">
        <v>488</v>
      </c>
      <c r="E164" s="266"/>
      <c r="F164" s="574"/>
      <c r="G164" s="575"/>
      <c r="H164" s="575"/>
      <c r="I164" s="576"/>
    </row>
    <row r="165" spans="1:9" x14ac:dyDescent="0.25">
      <c r="A165" s="304" t="s">
        <v>266</v>
      </c>
      <c r="B165" s="304" t="s">
        <v>486</v>
      </c>
      <c r="C165" s="304" t="s">
        <v>487</v>
      </c>
      <c r="D165" s="304" t="s">
        <v>452</v>
      </c>
      <c r="E165" s="266"/>
      <c r="F165" s="574"/>
      <c r="G165" s="575"/>
      <c r="H165" s="575"/>
      <c r="I165" s="576"/>
    </row>
    <row r="166" spans="1:9" x14ac:dyDescent="0.25">
      <c r="A166" s="304" t="s">
        <v>489</v>
      </c>
      <c r="B166" s="304" t="s">
        <v>486</v>
      </c>
      <c r="C166" s="304" t="s">
        <v>487</v>
      </c>
      <c r="D166" s="304" t="s">
        <v>453</v>
      </c>
      <c r="E166" s="266"/>
      <c r="F166" s="574"/>
      <c r="G166" s="575"/>
      <c r="H166" s="575"/>
      <c r="I166" s="576"/>
    </row>
    <row r="167" spans="1:9" x14ac:dyDescent="0.25">
      <c r="A167" s="265"/>
      <c r="B167" s="265"/>
      <c r="C167" s="265"/>
      <c r="D167" s="265"/>
      <c r="E167" s="266"/>
      <c r="F167" s="574"/>
      <c r="G167" s="575"/>
      <c r="H167" s="575"/>
      <c r="I167" s="576"/>
    </row>
    <row r="168" spans="1:9" x14ac:dyDescent="0.25">
      <c r="A168" s="265"/>
      <c r="B168" s="265"/>
      <c r="C168" s="265"/>
      <c r="D168" s="265"/>
      <c r="E168" s="266"/>
      <c r="F168" s="574"/>
      <c r="G168" s="575"/>
      <c r="H168" s="575"/>
      <c r="I168" s="576"/>
    </row>
    <row r="169" spans="1:9" ht="15.75" thickBot="1" x14ac:dyDescent="0.3"/>
    <row r="170" spans="1:9" ht="16.5" thickBot="1" x14ac:dyDescent="0.3">
      <c r="A170" s="90" t="s">
        <v>191</v>
      </c>
      <c r="B170" s="89" t="s">
        <v>103</v>
      </c>
    </row>
    <row r="171" spans="1:9" ht="16.5" thickBot="1" x14ac:dyDescent="0.3">
      <c r="A171" s="101" t="s">
        <v>325</v>
      </c>
      <c r="B171" s="266">
        <f>'Jan-Mar'!C145</f>
        <v>30</v>
      </c>
    </row>
    <row r="172" spans="1:9" ht="16.5" thickBot="1" x14ac:dyDescent="0.3">
      <c r="A172" s="101" t="s">
        <v>326</v>
      </c>
      <c r="B172" s="266">
        <f>'Apr-Jun'!C104</f>
        <v>40</v>
      </c>
    </row>
    <row r="173" spans="1:9" ht="16.5" thickBot="1" x14ac:dyDescent="0.3">
      <c r="A173" s="101" t="s">
        <v>327</v>
      </c>
      <c r="B173" s="266">
        <f>'Jul-Sep'!C99</f>
        <v>31</v>
      </c>
    </row>
    <row r="174" spans="1:9" ht="16.5" thickBot="1" x14ac:dyDescent="0.3">
      <c r="A174" s="101" t="s">
        <v>328</v>
      </c>
      <c r="B174" s="266">
        <f>'Oct-Dec'!C119</f>
        <v>36</v>
      </c>
    </row>
    <row r="175" spans="1:9" ht="16.5" thickBot="1" x14ac:dyDescent="0.3">
      <c r="A175" s="63" t="s">
        <v>95</v>
      </c>
      <c r="B175" s="94">
        <f>SUM(B171:B174)</f>
        <v>137</v>
      </c>
    </row>
  </sheetData>
  <mergeCells count="198">
    <mergeCell ref="E118:H118"/>
    <mergeCell ref="E119:H119"/>
    <mergeCell ref="E125:H125"/>
    <mergeCell ref="E126:H126"/>
    <mergeCell ref="C108:D108"/>
    <mergeCell ref="E108:H108"/>
    <mergeCell ref="C98:D98"/>
    <mergeCell ref="E98:H98"/>
    <mergeCell ref="C76:D76"/>
    <mergeCell ref="E76:H76"/>
    <mergeCell ref="E83:H83"/>
    <mergeCell ref="E111:H111"/>
    <mergeCell ref="E112:H112"/>
    <mergeCell ref="C111:D111"/>
    <mergeCell ref="C87:D87"/>
    <mergeCell ref="E87:H87"/>
    <mergeCell ref="C88:D88"/>
    <mergeCell ref="E88:H88"/>
    <mergeCell ref="C95:D95"/>
    <mergeCell ref="E95:H95"/>
    <mergeCell ref="C96:D96"/>
    <mergeCell ref="E96:H96"/>
    <mergeCell ref="C97:D97"/>
    <mergeCell ref="E97:H97"/>
    <mergeCell ref="C132:D132"/>
    <mergeCell ref="E132:H132"/>
    <mergeCell ref="C112:D112"/>
    <mergeCell ref="C110:D110"/>
    <mergeCell ref="A104:D104"/>
    <mergeCell ref="E105:H105"/>
    <mergeCell ref="A102:I102"/>
    <mergeCell ref="C101:D101"/>
    <mergeCell ref="A103:D103"/>
    <mergeCell ref="E106:H106"/>
    <mergeCell ref="E107:H107"/>
    <mergeCell ref="E109:H109"/>
    <mergeCell ref="E110:H110"/>
    <mergeCell ref="C105:D105"/>
    <mergeCell ref="C106:D106"/>
    <mergeCell ref="C107:D107"/>
    <mergeCell ref="E130:H130"/>
    <mergeCell ref="E115:H115"/>
    <mergeCell ref="E116:H116"/>
    <mergeCell ref="E117:H117"/>
    <mergeCell ref="C124:D124"/>
    <mergeCell ref="C125:D125"/>
    <mergeCell ref="E113:H113"/>
    <mergeCell ref="E114:H114"/>
    <mergeCell ref="C134:D134"/>
    <mergeCell ref="E133:H133"/>
    <mergeCell ref="C131:D131"/>
    <mergeCell ref="E131:H131"/>
    <mergeCell ref="C77:D77"/>
    <mergeCell ref="E77:H77"/>
    <mergeCell ref="C78:D78"/>
    <mergeCell ref="E78:H78"/>
    <mergeCell ref="E127:H127"/>
    <mergeCell ref="E128:H128"/>
    <mergeCell ref="E129:H129"/>
    <mergeCell ref="A80:I80"/>
    <mergeCell ref="C84:D84"/>
    <mergeCell ref="E84:H84"/>
    <mergeCell ref="C85:D85"/>
    <mergeCell ref="E85:H85"/>
    <mergeCell ref="C86:D86"/>
    <mergeCell ref="E86:H86"/>
    <mergeCell ref="C113:D113"/>
    <mergeCell ref="C114:D114"/>
    <mergeCell ref="C115:D115"/>
    <mergeCell ref="A81:D81"/>
    <mergeCell ref="A82:D82"/>
    <mergeCell ref="C83:D83"/>
    <mergeCell ref="F168:I168"/>
    <mergeCell ref="C152:I152"/>
    <mergeCell ref="F153:I153"/>
    <mergeCell ref="F154:I154"/>
    <mergeCell ref="F159:I159"/>
    <mergeCell ref="F160:I160"/>
    <mergeCell ref="F165:I165"/>
    <mergeCell ref="F166:I166"/>
    <mergeCell ref="F167:I167"/>
    <mergeCell ref="F156:I156"/>
    <mergeCell ref="F157:I157"/>
    <mergeCell ref="F158:I158"/>
    <mergeCell ref="F161:I161"/>
    <mergeCell ref="F162:I162"/>
    <mergeCell ref="F163:I163"/>
    <mergeCell ref="F164:I164"/>
    <mergeCell ref="C75:D75"/>
    <mergeCell ref="E67:H67"/>
    <mergeCell ref="C68:D68"/>
    <mergeCell ref="E68:H68"/>
    <mergeCell ref="E75:H75"/>
    <mergeCell ref="C70:D70"/>
    <mergeCell ref="E55:H55"/>
    <mergeCell ref="E56:H56"/>
    <mergeCell ref="A54:D54"/>
    <mergeCell ref="C65:D65"/>
    <mergeCell ref="E65:H65"/>
    <mergeCell ref="C66:D66"/>
    <mergeCell ref="E66:H66"/>
    <mergeCell ref="F12:J12"/>
    <mergeCell ref="F13:J13"/>
    <mergeCell ref="F14:J14"/>
    <mergeCell ref="F15:J15"/>
    <mergeCell ref="F16:J16"/>
    <mergeCell ref="A27:K27"/>
    <mergeCell ref="A39:K39"/>
    <mergeCell ref="F29:J29"/>
    <mergeCell ref="F30:J30"/>
    <mergeCell ref="F32:J32"/>
    <mergeCell ref="A35:F35"/>
    <mergeCell ref="F28:J28"/>
    <mergeCell ref="N40:O40"/>
    <mergeCell ref="N41:O41"/>
    <mergeCell ref="N43:O43"/>
    <mergeCell ref="C63:D63"/>
    <mergeCell ref="E63:H63"/>
    <mergeCell ref="C64:D64"/>
    <mergeCell ref="E64:H64"/>
    <mergeCell ref="E72:H72"/>
    <mergeCell ref="A19:G19"/>
    <mergeCell ref="H19:I19"/>
    <mergeCell ref="N44:O44"/>
    <mergeCell ref="N45:O45"/>
    <mergeCell ref="N46:O46"/>
    <mergeCell ref="N48:O48"/>
    <mergeCell ref="N50:O50"/>
    <mergeCell ref="C69:D69"/>
    <mergeCell ref="E69:H69"/>
    <mergeCell ref="C58:D58"/>
    <mergeCell ref="E58:H58"/>
    <mergeCell ref="C59:D59"/>
    <mergeCell ref="E59:H59"/>
    <mergeCell ref="C60:D60"/>
    <mergeCell ref="E60:H60"/>
    <mergeCell ref="C61:D61"/>
    <mergeCell ref="C73:D73"/>
    <mergeCell ref="E73:H73"/>
    <mergeCell ref="C74:D74"/>
    <mergeCell ref="E74:H74"/>
    <mergeCell ref="A53:D53"/>
    <mergeCell ref="A55:B55"/>
    <mergeCell ref="C57:D57"/>
    <mergeCell ref="E57:H57"/>
    <mergeCell ref="C67:D67"/>
    <mergeCell ref="C55:D55"/>
    <mergeCell ref="E70:H70"/>
    <mergeCell ref="C71:D71"/>
    <mergeCell ref="E71:H71"/>
    <mergeCell ref="C72:D72"/>
    <mergeCell ref="E61:H61"/>
    <mergeCell ref="C62:D62"/>
    <mergeCell ref="E62:H62"/>
    <mergeCell ref="A1:C1"/>
    <mergeCell ref="D1:I1"/>
    <mergeCell ref="A3:K3"/>
    <mergeCell ref="F9:K9"/>
    <mergeCell ref="E10:J10"/>
    <mergeCell ref="A11:K11"/>
    <mergeCell ref="F4:J4"/>
    <mergeCell ref="F5:J5"/>
    <mergeCell ref="F6:J6"/>
    <mergeCell ref="F7:J7"/>
    <mergeCell ref="F8:J8"/>
    <mergeCell ref="C89:D89"/>
    <mergeCell ref="E89:H89"/>
    <mergeCell ref="C90:D90"/>
    <mergeCell ref="E90:H90"/>
    <mergeCell ref="C91:D91"/>
    <mergeCell ref="E91:H91"/>
    <mergeCell ref="C92:D92"/>
    <mergeCell ref="E92:H92"/>
    <mergeCell ref="C93:D93"/>
    <mergeCell ref="F155:I155"/>
    <mergeCell ref="E93:H93"/>
    <mergeCell ref="C94:D94"/>
    <mergeCell ref="E94:H94"/>
    <mergeCell ref="C109:D109"/>
    <mergeCell ref="C99:D99"/>
    <mergeCell ref="E99:H99"/>
    <mergeCell ref="C100:D100"/>
    <mergeCell ref="E100:H100"/>
    <mergeCell ref="A138:C138"/>
    <mergeCell ref="C126:D126"/>
    <mergeCell ref="C127:D127"/>
    <mergeCell ref="C128:D128"/>
    <mergeCell ref="C129:D129"/>
    <mergeCell ref="C130:D130"/>
    <mergeCell ref="C116:D116"/>
    <mergeCell ref="C117:D117"/>
    <mergeCell ref="C118:D118"/>
    <mergeCell ref="C119:D119"/>
    <mergeCell ref="C120:D120"/>
    <mergeCell ref="A122:D122"/>
    <mergeCell ref="A123:D123"/>
    <mergeCell ref="C133:D133"/>
    <mergeCell ref="E124:H124"/>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5BF2EF188B3D4499743F36732378467" ma:contentTypeVersion="17" ma:contentTypeDescription="Create a new document." ma:contentTypeScope="" ma:versionID="ed2c4253dc41bcdacd9679563da99f90">
  <xsd:schema xmlns:xsd="http://www.w3.org/2001/XMLSchema" xmlns:xs="http://www.w3.org/2001/XMLSchema" xmlns:p="http://schemas.microsoft.com/office/2006/metadata/properties" xmlns:ns2="43b8f05c-8433-46c7-9650-12db1e4750ae" xmlns:ns3="3960edb1-92dd-47c2-a954-0bc0ae095490" targetNamespace="http://schemas.microsoft.com/office/2006/metadata/properties" ma:root="true" ma:fieldsID="7d18f8ff8d7d3c5264542da2c0e1b9db" ns2:_="" ns3:_="">
    <xsd:import namespace="43b8f05c-8433-46c7-9650-12db1e4750ae"/>
    <xsd:import namespace="3960edb1-92dd-47c2-a954-0bc0ae09549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lcf76f155ced4ddcb4097134ff3c332f" minOccurs="0"/>
                <xsd:element ref="ns2:TaxCatchAll" minOccurs="0"/>
                <xsd:element ref="ns3:MediaServiceDateTaken" minOccurs="0"/>
                <xsd:element ref="ns3:MediaServiceGenerationTime" minOccurs="0"/>
                <xsd:element ref="ns3:MediaServiceEventHashCode" minOccurs="0"/>
                <xsd:element ref="ns3:MediaServiceObjectDetectorVersions" minOccurs="0"/>
                <xsd:element ref="ns3:MediaServiceOCR"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3b8f05c-8433-46c7-9650-12db1e4750a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5" nillable="true" ma:displayName="Taxonomy Catch All Column" ma:hidden="true" ma:list="{a8e74b5e-934e-45d8-acd1-1d34a7d4c636}" ma:internalName="TaxCatchAll" ma:showField="CatchAllData" ma:web="43b8f05c-8433-46c7-9650-12db1e4750a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960edb1-92dd-47c2-a954-0bc0ae095490"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7931cdb5-da7d-4a5d-b523-19dbfe538874"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960edb1-92dd-47c2-a954-0bc0ae095490">
      <Terms xmlns="http://schemas.microsoft.com/office/infopath/2007/PartnerControls"/>
    </lcf76f155ced4ddcb4097134ff3c332f>
    <TaxCatchAll xmlns="43b8f05c-8433-46c7-9650-12db1e4750a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7931cdb5-da7d-4a5d-b523-19dbfe538874" ContentTypeId="0x01" PreviousValue="false"/>
</file>

<file path=customXml/itemProps1.xml><?xml version="1.0" encoding="utf-8"?>
<ds:datastoreItem xmlns:ds="http://schemas.openxmlformats.org/officeDocument/2006/customXml" ds:itemID="{36D6543A-842E-4424-93D4-D01B1B35EE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3b8f05c-8433-46c7-9650-12db1e4750ae"/>
    <ds:schemaRef ds:uri="3960edb1-92dd-47c2-a954-0bc0ae0954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A4E3F2E-EE0E-4CD9-A6A8-4E411BB53646}">
  <ds:schemaRefs>
    <ds:schemaRef ds:uri="http://schemas.openxmlformats.org/package/2006/metadata/core-properties"/>
    <ds:schemaRef ds:uri="http://schemas.microsoft.com/office/2006/documentManagement/types"/>
    <ds:schemaRef ds:uri="http://purl.org/dc/terms/"/>
    <ds:schemaRef ds:uri="http://purl.org/dc/dcmitype/"/>
    <ds:schemaRef ds:uri="http://schemas.microsoft.com/office/infopath/2007/PartnerControls"/>
    <ds:schemaRef ds:uri="43b8f05c-8433-46c7-9650-12db1e4750ae"/>
    <ds:schemaRef ds:uri="3960edb1-92dd-47c2-a954-0bc0ae095490"/>
    <ds:schemaRef ds:uri="http://purl.org/dc/elements/1.1/"/>
    <ds:schemaRef ds:uri="http://www.w3.org/XML/1998/namespace"/>
    <ds:schemaRef ds:uri="http://schemas.microsoft.com/office/2006/metadata/properties"/>
  </ds:schemaRefs>
</ds:datastoreItem>
</file>

<file path=customXml/itemProps3.xml><?xml version="1.0" encoding="utf-8"?>
<ds:datastoreItem xmlns:ds="http://schemas.openxmlformats.org/officeDocument/2006/customXml" ds:itemID="{4E2F82E2-DBA2-41A6-9FE5-D12D7780EA10}">
  <ds:schemaRefs>
    <ds:schemaRef ds:uri="http://schemas.microsoft.com/sharepoint/v3/contenttype/forms"/>
  </ds:schemaRefs>
</ds:datastoreItem>
</file>

<file path=customXml/itemProps4.xml><?xml version="1.0" encoding="utf-8"?>
<ds:datastoreItem xmlns:ds="http://schemas.openxmlformats.org/officeDocument/2006/customXml" ds:itemID="{A7D51376-FA9E-4F18-A746-26A23FF6FF4C}">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Jan-Mar</vt:lpstr>
      <vt:lpstr>Apr-Jun</vt:lpstr>
      <vt:lpstr>Jul-Sep</vt:lpstr>
      <vt:lpstr>Oct-Dec</vt:lpstr>
      <vt:lpstr>Summary</vt:lpstr>
      <vt:lpstr>'Apr-Jun'!Print_Area</vt:lpstr>
      <vt:lpstr>'Jan-Mar'!Print_Area</vt:lpstr>
      <vt:lpstr>'Jul-Sep'!Print_Area</vt:lpstr>
      <vt:lpstr>'Oct-Dec'!Print_Area</vt:lpstr>
    </vt:vector>
  </TitlesOfParts>
  <Manager/>
  <Company>London Borough of Lewisham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pondn</dc:creator>
  <cp:keywords/>
  <dc:description/>
  <cp:lastModifiedBy>Kyle, Jessica</cp:lastModifiedBy>
  <cp:revision/>
  <dcterms:created xsi:type="dcterms:W3CDTF">2015-05-29T11:13:35Z</dcterms:created>
  <dcterms:modified xsi:type="dcterms:W3CDTF">2026-02-12T17:21:43Z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0x01010065BF2EF188B3D4499743F36732378467</vt:lpwstr>
  </property>
  <property fmtid="{D5CDD505-2E9C-101B-9397-08002B2CF9AE}" pid="4" name="MediaServiceImageTags">
    <vt:lpwstr/>
  </property>
</Properties>
</file>