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S:\Greenscene\Nature Conservation Team\Biodiversity reports\12 Lewisham Reports from 2024\"/>
    </mc:Choice>
  </mc:AlternateContent>
  <xr:revisionPtr revIDLastSave="0" documentId="13_ncr:1_{6DF04067-B74C-4D23-B257-02BAED47FC4F}" xr6:coauthVersionLast="47" xr6:coauthVersionMax="47" xr10:uidLastSave="{00000000-0000-0000-0000-000000000000}"/>
  <bookViews>
    <workbookView xWindow="8415" yWindow="1485" windowWidth="20220" windowHeight="13560" activeTab="3" xr2:uid="{00000000-000D-0000-FFFF-FFFF00000000}"/>
  </bookViews>
  <sheets>
    <sheet name="Jan-Mar" sheetId="4" r:id="rId1"/>
    <sheet name="Apr-Jun" sheetId="5" r:id="rId2"/>
    <sheet name="Jul-Sep" sheetId="7" r:id="rId3"/>
    <sheet name="Oct-Dec" sheetId="8" r:id="rId4"/>
    <sheet name="Summary" sheetId="6" r:id="rId5"/>
  </sheets>
  <definedNames>
    <definedName name="_xlnm.Print_Area" localSheetId="1">'Apr-Jun'!$A$1:$K$115</definedName>
    <definedName name="_xlnm.Print_Area" localSheetId="0">'Jan-Mar'!$A$1:$L$113</definedName>
    <definedName name="_xlnm.Print_Area" localSheetId="2">'Jul-Sep'!$A$1:$K$109</definedName>
    <definedName name="_xlnm.Print_Area" localSheetId="3">'Oct-Dec'!$A$1:$K$127</definedName>
    <definedName name="Z_2BDB7084_3AD1_47CA_A336_074FF8C5589F_.wvu.PrintArea" localSheetId="1" hidden="1">'Apr-Jun'!$A$1:$K$115</definedName>
    <definedName name="Z_2BDB7084_3AD1_47CA_A336_074FF8C5589F_.wvu.PrintArea" localSheetId="0" hidden="1">'Jan-Mar'!$A$1:$L$113</definedName>
    <definedName name="Z_2BDB7084_3AD1_47CA_A336_074FF8C5589F_.wvu.PrintArea" localSheetId="2" hidden="1">'Jul-Sep'!$A$1:$K$109</definedName>
    <definedName name="Z_2BDB7084_3AD1_47CA_A336_074FF8C5589F_.wvu.PrintArea" localSheetId="3" hidden="1">'Oct-Dec'!$A$1:$K$127</definedName>
    <definedName name="Z_2E175FDB_C58E_469B_B0D7_FDD1B2FF3523_.wvu.PrintArea" localSheetId="1" hidden="1">'Apr-Jun'!$A$1:$K$115</definedName>
    <definedName name="Z_2E175FDB_C58E_469B_B0D7_FDD1B2FF3523_.wvu.PrintArea" localSheetId="0" hidden="1">'Jan-Mar'!$A$1:$L$113</definedName>
    <definedName name="Z_2E175FDB_C58E_469B_B0D7_FDD1B2FF3523_.wvu.PrintArea" localSheetId="2" hidden="1">'Jul-Sep'!$A$1:$K$109</definedName>
    <definedName name="Z_2E175FDB_C58E_469B_B0D7_FDD1B2FF3523_.wvu.PrintArea" localSheetId="3" hidden="1">'Oct-Dec'!$A$1:$K$127</definedName>
  </definedNames>
  <calcPr calcId="191029"/>
  <customWorkbookViews>
    <customWorkbookView name="Wainwright-Deri, Eszter - Personal View" guid="{2E175FDB-C58E-469B-B0D7-FDD1B2FF3523}" mergeInterval="0" personalView="1" maximized="1" xWindow="-8" yWindow="-8" windowWidth="1380" windowHeight="744" activeSheetId="1"/>
    <customWorkbookView name="Kyle, Jessica - Personal View" guid="{2BDB7084-3AD1-47CA-A336-074FF8C5589F}" mergeInterval="0" personalView="1" maximized="1" xWindow="-8" yWindow="-8" windowWidth="1380" windowHeight="7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8" i="8" l="1"/>
  <c r="C68" i="8"/>
  <c r="B68" i="8"/>
  <c r="B72" i="8" s="1"/>
  <c r="H44" i="6" l="1"/>
  <c r="J24" i="6"/>
  <c r="J23" i="6"/>
  <c r="G24" i="6"/>
  <c r="G23" i="6"/>
  <c r="B49" i="5"/>
  <c r="B55" i="7" l="1"/>
  <c r="C45" i="4"/>
  <c r="D45" i="4"/>
  <c r="E45" i="4"/>
  <c r="B45" i="4"/>
  <c r="B45" i="8"/>
  <c r="B38" i="7"/>
  <c r="B31" i="4"/>
  <c r="D31" i="5"/>
  <c r="C31" i="5"/>
  <c r="B31" i="5"/>
  <c r="B91" i="8" l="1"/>
  <c r="E68" i="8"/>
  <c r="C45" i="8"/>
  <c r="D45" i="8"/>
  <c r="B16" i="8"/>
  <c r="C16" i="8"/>
  <c r="D16" i="8"/>
  <c r="E16" i="8"/>
  <c r="E28" i="8" l="1"/>
  <c r="E27" i="8"/>
  <c r="E24" i="8"/>
  <c r="E26" i="8"/>
  <c r="E35" i="7"/>
  <c r="E29" i="5"/>
  <c r="E28" i="5"/>
  <c r="E25" i="8"/>
  <c r="E32" i="7"/>
  <c r="D57" i="8"/>
  <c r="C57" i="8"/>
  <c r="K109" i="7"/>
  <c r="K115" i="5"/>
  <c r="E49" i="5"/>
  <c r="B132" i="6" l="1"/>
  <c r="K130" i="8" l="1"/>
  <c r="E25" i="7"/>
  <c r="E29" i="8"/>
  <c r="D55" i="7"/>
  <c r="E55" i="7"/>
  <c r="E20" i="5" l="1"/>
  <c r="E17" i="5"/>
  <c r="D8" i="7"/>
  <c r="E27" i="5" l="1"/>
  <c r="E31" i="5" s="1"/>
  <c r="C45" i="5"/>
  <c r="E20" i="4"/>
  <c r="B173" i="6"/>
  <c r="B172" i="6"/>
  <c r="I109" i="7"/>
  <c r="H45" i="6" s="1"/>
  <c r="I130" i="8"/>
  <c r="H47" i="6" s="1"/>
  <c r="I114" i="8"/>
  <c r="H48" i="6" s="1"/>
  <c r="I93" i="7"/>
  <c r="H46" i="6" s="1"/>
  <c r="I115" i="5"/>
  <c r="H43" i="6" s="1"/>
  <c r="I101" i="5"/>
  <c r="I93" i="4"/>
  <c r="H42" i="6" s="1"/>
  <c r="I113" i="4"/>
  <c r="H41" i="6" s="1"/>
  <c r="F24" i="6"/>
  <c r="E24" i="6"/>
  <c r="I24" i="6"/>
  <c r="H24" i="6"/>
  <c r="C24" i="6"/>
  <c r="B24" i="6"/>
  <c r="I23" i="6"/>
  <c r="H23" i="6"/>
  <c r="F23" i="6"/>
  <c r="E23" i="6"/>
  <c r="C23" i="6"/>
  <c r="B23" i="6"/>
  <c r="C145" i="6"/>
  <c r="D145" i="6"/>
  <c r="B145" i="6"/>
  <c r="C144" i="6"/>
  <c r="D144" i="6"/>
  <c r="B144" i="6"/>
  <c r="B143" i="6"/>
  <c r="C143" i="6"/>
  <c r="D143" i="6"/>
  <c r="C142" i="6"/>
  <c r="D142" i="6"/>
  <c r="B142" i="6"/>
  <c r="J47" i="6"/>
  <c r="J130" i="8"/>
  <c r="I47" i="6" s="1"/>
  <c r="H130" i="8"/>
  <c r="G47" i="6" s="1"/>
  <c r="G130" i="8"/>
  <c r="F47" i="6" s="1"/>
  <c r="F130" i="8"/>
  <c r="E47" i="6" s="1"/>
  <c r="E130" i="8"/>
  <c r="D47" i="6" s="1"/>
  <c r="D130" i="8"/>
  <c r="C47" i="6" s="1"/>
  <c r="C130" i="8"/>
  <c r="B47" i="6" s="1"/>
  <c r="J48" i="6"/>
  <c r="H114" i="8"/>
  <c r="G48" i="6" s="1"/>
  <c r="G114" i="8"/>
  <c r="F48" i="6" s="1"/>
  <c r="F114" i="8"/>
  <c r="E48" i="6" s="1"/>
  <c r="E114" i="8"/>
  <c r="D48" i="6" s="1"/>
  <c r="D114" i="8"/>
  <c r="C48" i="6" s="1"/>
  <c r="C114" i="8"/>
  <c r="B48" i="6" s="1"/>
  <c r="E96" i="8"/>
  <c r="D96" i="8"/>
  <c r="C96" i="8"/>
  <c r="F72" i="8"/>
  <c r="D32" i="6"/>
  <c r="C32" i="6"/>
  <c r="B32" i="6"/>
  <c r="D16" i="6"/>
  <c r="C16" i="6"/>
  <c r="B16" i="6"/>
  <c r="E20" i="8"/>
  <c r="E8" i="6"/>
  <c r="D8" i="6"/>
  <c r="C8" i="6"/>
  <c r="J45" i="6"/>
  <c r="J109" i="7"/>
  <c r="I45" i="6" s="1"/>
  <c r="H109" i="7"/>
  <c r="G45" i="6" s="1"/>
  <c r="G109" i="7"/>
  <c r="F45" i="6" s="1"/>
  <c r="F109" i="7"/>
  <c r="E45" i="6" s="1"/>
  <c r="E109" i="7"/>
  <c r="D45" i="6" s="1"/>
  <c r="D109" i="7"/>
  <c r="C45" i="6" s="1"/>
  <c r="C109" i="7"/>
  <c r="B45" i="6" s="1"/>
  <c r="J93" i="7"/>
  <c r="J46" i="6" s="1"/>
  <c r="H93" i="7"/>
  <c r="G46" i="6" s="1"/>
  <c r="G93" i="7"/>
  <c r="F46" i="6" s="1"/>
  <c r="F93" i="7"/>
  <c r="E46" i="6" s="1"/>
  <c r="E93" i="7"/>
  <c r="D46" i="6" s="1"/>
  <c r="D93" i="7"/>
  <c r="C46" i="6" s="1"/>
  <c r="C93" i="7"/>
  <c r="B46" i="6" s="1"/>
  <c r="E83" i="7"/>
  <c r="D83" i="7"/>
  <c r="C83" i="7"/>
  <c r="B78" i="7"/>
  <c r="F59" i="7"/>
  <c r="D31" i="6"/>
  <c r="C55" i="7"/>
  <c r="C31" i="6" s="1"/>
  <c r="B31" i="6"/>
  <c r="D38" i="7"/>
  <c r="D15" i="6" s="1"/>
  <c r="C38" i="7"/>
  <c r="C15" i="6" s="1"/>
  <c r="B15" i="6"/>
  <c r="E21" i="7"/>
  <c r="D23" i="6" s="1"/>
  <c r="E17" i="7"/>
  <c r="E7" i="6" s="1"/>
  <c r="D17" i="7"/>
  <c r="C17" i="7"/>
  <c r="B17" i="7"/>
  <c r="E16" i="4"/>
  <c r="E45" i="8" l="1"/>
  <c r="D24" i="6"/>
  <c r="D59" i="7"/>
  <c r="E38" i="7"/>
  <c r="E59" i="7" s="1"/>
  <c r="B59" i="7"/>
  <c r="C59" i="7"/>
  <c r="E32" i="6"/>
  <c r="C72" i="8"/>
  <c r="D72" i="8"/>
  <c r="B8" i="6"/>
  <c r="C7" i="6"/>
  <c r="E31" i="6"/>
  <c r="B7" i="6"/>
  <c r="D7" i="6"/>
  <c r="J22" i="6"/>
  <c r="J21" i="6"/>
  <c r="H22" i="6"/>
  <c r="G22" i="6"/>
  <c r="E15" i="6" l="1"/>
  <c r="E72" i="8"/>
  <c r="E16" i="6"/>
  <c r="G21" i="6"/>
  <c r="D21" i="6"/>
  <c r="C49" i="5" l="1"/>
  <c r="D22" i="6" l="1"/>
  <c r="J115" i="5"/>
  <c r="I43" i="6" s="1"/>
  <c r="J43" i="6"/>
  <c r="I22" i="6"/>
  <c r="F22" i="6"/>
  <c r="E22" i="6"/>
  <c r="C22" i="6"/>
  <c r="B22" i="6"/>
  <c r="I21" i="6"/>
  <c r="H21" i="6"/>
  <c r="F21" i="6"/>
  <c r="E21" i="6"/>
  <c r="C21" i="6"/>
  <c r="B21" i="6"/>
  <c r="B79" i="5"/>
  <c r="E13" i="5"/>
  <c r="E6" i="6" s="1"/>
  <c r="E12" i="4"/>
  <c r="E5" i="6" s="1"/>
  <c r="C113" i="4"/>
  <c r="D115" i="5"/>
  <c r="C43" i="6" s="1"/>
  <c r="E115" i="5"/>
  <c r="D43" i="6" s="1"/>
  <c r="F115" i="5"/>
  <c r="E43" i="6" s="1"/>
  <c r="G115" i="5"/>
  <c r="F43" i="6" s="1"/>
  <c r="H115" i="5"/>
  <c r="G43" i="6" s="1"/>
  <c r="C115" i="5"/>
  <c r="D13" i="5"/>
  <c r="D6" i="6" s="1"/>
  <c r="C13" i="5"/>
  <c r="C6" i="6" s="1"/>
  <c r="B13" i="5"/>
  <c r="B6" i="6" s="1"/>
  <c r="D12" i="4"/>
  <c r="D5" i="6" s="1"/>
  <c r="C12" i="4"/>
  <c r="C5" i="6" s="1"/>
  <c r="B12" i="4"/>
  <c r="B5" i="6" l="1"/>
  <c r="E9" i="6"/>
  <c r="C93" i="4"/>
  <c r="B42" i="6" s="1"/>
  <c r="D93" i="4"/>
  <c r="C42" i="6" s="1"/>
  <c r="E93" i="4"/>
  <c r="D42" i="6" s="1"/>
  <c r="F93" i="4"/>
  <c r="E42" i="6" s="1"/>
  <c r="G93" i="4"/>
  <c r="F42" i="6" s="1"/>
  <c r="H93" i="4"/>
  <c r="G42" i="6" s="1"/>
  <c r="J93" i="4"/>
  <c r="J42" i="6" s="1"/>
  <c r="B49" i="4" l="1"/>
  <c r="B95" i="6"/>
  <c r="K113" i="4" l="1"/>
  <c r="J41" i="6" s="1"/>
  <c r="J101" i="5"/>
  <c r="J44" i="6" s="1"/>
  <c r="J50" i="6" l="1"/>
  <c r="J49" i="6"/>
  <c r="J51" i="6" l="1"/>
  <c r="E31" i="4"/>
  <c r="E13" i="6" s="1"/>
  <c r="B70" i="6"/>
  <c r="B67" i="4"/>
  <c r="D49" i="5" l="1"/>
  <c r="E53" i="5" l="1"/>
  <c r="D53" i="5"/>
  <c r="D14" i="6" l="1"/>
  <c r="E14" i="6"/>
  <c r="H25" i="6"/>
  <c r="E25" i="6"/>
  <c r="B25" i="6"/>
  <c r="E17" i="6" l="1"/>
  <c r="F17" i="6" s="1"/>
  <c r="C25" i="6"/>
  <c r="D25" i="6"/>
  <c r="G25" i="6"/>
  <c r="F25" i="6"/>
  <c r="I25" i="6"/>
  <c r="J25" i="6"/>
  <c r="K25" i="6" l="1"/>
  <c r="C141" i="6"/>
  <c r="D141" i="6"/>
  <c r="B141" i="6"/>
  <c r="C140" i="6"/>
  <c r="D140" i="6"/>
  <c r="B140" i="6"/>
  <c r="C139" i="6"/>
  <c r="D139" i="6"/>
  <c r="B139" i="6"/>
  <c r="C138" i="6"/>
  <c r="D138" i="6"/>
  <c r="B138" i="6"/>
  <c r="B113" i="6"/>
  <c r="B134" i="6" s="1"/>
  <c r="J113" i="4"/>
  <c r="I41" i="6" s="1"/>
  <c r="B43" i="6"/>
  <c r="D113" i="4"/>
  <c r="C41" i="6" s="1"/>
  <c r="E113" i="4"/>
  <c r="D41" i="6" s="1"/>
  <c r="F113" i="4"/>
  <c r="E41" i="6" s="1"/>
  <c r="G113" i="4"/>
  <c r="F41" i="6" s="1"/>
  <c r="H113" i="4"/>
  <c r="G41" i="6" s="1"/>
  <c r="I50" i="6"/>
  <c r="D147" i="6" l="1"/>
  <c r="C147" i="6"/>
  <c r="B147" i="6"/>
  <c r="D146" i="6"/>
  <c r="C146" i="6"/>
  <c r="B146" i="6"/>
  <c r="I49" i="6"/>
  <c r="I51" i="6" s="1"/>
  <c r="C148" i="6" l="1"/>
  <c r="D148" i="6"/>
  <c r="B148" i="6"/>
  <c r="B170" i="6" l="1"/>
  <c r="C30" i="6" l="1"/>
  <c r="D30" i="6"/>
  <c r="E30" i="6"/>
  <c r="B171" i="6"/>
  <c r="C49" i="6"/>
  <c r="D49" i="6"/>
  <c r="E49" i="6"/>
  <c r="F49" i="6"/>
  <c r="C101" i="5"/>
  <c r="B44" i="6" s="1"/>
  <c r="D84" i="5"/>
  <c r="E84" i="5"/>
  <c r="C84" i="5"/>
  <c r="D31" i="4"/>
  <c r="D49" i="4" s="1"/>
  <c r="H101" i="5"/>
  <c r="G44" i="6" s="1"/>
  <c r="G101" i="5"/>
  <c r="F44" i="6" s="1"/>
  <c r="F101" i="5"/>
  <c r="E44" i="6" s="1"/>
  <c r="E101" i="5"/>
  <c r="D44" i="6" s="1"/>
  <c r="D101" i="5"/>
  <c r="C44" i="6" s="1"/>
  <c r="B41" i="6"/>
  <c r="B49" i="6" s="1"/>
  <c r="D72" i="4"/>
  <c r="E72" i="4"/>
  <c r="C72" i="4"/>
  <c r="B29" i="6"/>
  <c r="B13" i="6"/>
  <c r="E49" i="4"/>
  <c r="D29" i="6"/>
  <c r="C29" i="6"/>
  <c r="C31" i="4"/>
  <c r="B14" i="6" l="1"/>
  <c r="B17" i="6" s="1"/>
  <c r="B53" i="5"/>
  <c r="C14" i="6"/>
  <c r="C53" i="5"/>
  <c r="C13" i="6"/>
  <c r="C49" i="4"/>
  <c r="C9" i="6"/>
  <c r="F50" i="6"/>
  <c r="F51" i="6" s="1"/>
  <c r="E50" i="6"/>
  <c r="E51" i="6" s="1"/>
  <c r="C50" i="6"/>
  <c r="C51" i="6" s="1"/>
  <c r="D50" i="6"/>
  <c r="D51" i="6" s="1"/>
  <c r="B50" i="6"/>
  <c r="B51" i="6" s="1"/>
  <c r="B174" i="6"/>
  <c r="D33" i="6"/>
  <c r="F53" i="5"/>
  <c r="B30" i="6"/>
  <c r="H49" i="6"/>
  <c r="H50" i="6"/>
  <c r="G49" i="6"/>
  <c r="G50" i="6"/>
  <c r="E29" i="6"/>
  <c r="D13" i="6"/>
  <c r="C17" i="6" l="1"/>
  <c r="D9" i="6"/>
  <c r="B9" i="6"/>
  <c r="C33" i="6"/>
  <c r="B33" i="6"/>
  <c r="H51" i="6"/>
  <c r="E33" i="6"/>
  <c r="E37" i="6" s="1"/>
  <c r="G51" i="6"/>
  <c r="D17" i="6"/>
  <c r="D37" i="6" l="1"/>
  <c r="C37" i="6"/>
  <c r="B3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Kyle, Jessica</author>
  </authors>
  <commentList>
    <comment ref="F24" authorId="0" shapeId="0" xr:uid="{2558E9B0-A646-48A9-8D00-7D2F1167B711}">
      <text>
        <r>
          <rPr>
            <b/>
            <sz val="9"/>
            <color indexed="81"/>
            <rFont val="Tahoma"/>
            <family val="2"/>
          </rPr>
          <t>Kyle, Jessica:</t>
        </r>
        <r>
          <rPr>
            <sz val="9"/>
            <color indexed="81"/>
            <rFont val="Tahoma"/>
            <family val="2"/>
          </rPr>
          <t xml:space="preserve">
I didn't include the orchard equipment maintenance and the meeting.</t>
        </r>
      </text>
    </comment>
    <comment ref="F25" authorId="0" shapeId="0" xr:uid="{BD13D14F-63F4-47A4-9753-05E08EDD7893}">
      <text>
        <r>
          <rPr>
            <b/>
            <sz val="9"/>
            <color indexed="81"/>
            <rFont val="Tahoma"/>
            <family val="2"/>
          </rPr>
          <t>Kyle, Jessica:</t>
        </r>
        <r>
          <rPr>
            <sz val="9"/>
            <color indexed="81"/>
            <rFont val="Tahoma"/>
            <family val="2"/>
          </rPr>
          <t xml:space="preserve">
I didn't include admin volunteering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Kyle, Jessica</author>
  </authors>
  <commentList>
    <comment ref="D8" authorId="0" shapeId="0" xr:uid="{A3853CF2-2CD1-419D-BFF9-2C17E6636EA3}">
      <text>
        <r>
          <rPr>
            <b/>
            <sz val="9"/>
            <color indexed="81"/>
            <rFont val="Tahoma"/>
            <family val="2"/>
          </rPr>
          <t>Kyle, Jessica:</t>
        </r>
        <r>
          <rPr>
            <sz val="9"/>
            <color indexed="81"/>
            <rFont val="Tahoma"/>
            <family val="2"/>
          </rPr>
          <t xml:space="preserve">
Estimate based on an average of 27 pupils in a class</t>
        </r>
      </text>
    </comment>
  </commentList>
</comments>
</file>

<file path=xl/sharedStrings.xml><?xml version="1.0" encoding="utf-8"?>
<sst xmlns="http://schemas.openxmlformats.org/spreadsheetml/2006/main" count="1251" uniqueCount="549">
  <si>
    <t xml:space="preserve">Lewisham Biodiversity Outputs </t>
  </si>
  <si>
    <t>Organisation</t>
  </si>
  <si>
    <t>Total events</t>
  </si>
  <si>
    <t>Volunteer</t>
  </si>
  <si>
    <t>Location</t>
  </si>
  <si>
    <t>Category</t>
  </si>
  <si>
    <t>Bird box</t>
  </si>
  <si>
    <t>Bat box</t>
  </si>
  <si>
    <t>Bug hotel</t>
  </si>
  <si>
    <t>Total</t>
  </si>
  <si>
    <t>Demographic</t>
  </si>
  <si>
    <t>Habitat/Species outputs</t>
  </si>
  <si>
    <t>Surveys</t>
  </si>
  <si>
    <t>Other habitat</t>
  </si>
  <si>
    <t xml:space="preserve"> Type of survey</t>
  </si>
  <si>
    <t>Total number children</t>
  </si>
  <si>
    <t>Total number adults</t>
  </si>
  <si>
    <t>Number</t>
  </si>
  <si>
    <t>Summary/Description</t>
  </si>
  <si>
    <t xml:space="preserve">Environmental education  </t>
  </si>
  <si>
    <t>Engagement e.g. walk, presentation</t>
  </si>
  <si>
    <t>TOTAL</t>
  </si>
  <si>
    <t>Hedge (m)</t>
  </si>
  <si>
    <t>Total Outputs</t>
  </si>
  <si>
    <t>Events</t>
  </si>
  <si>
    <t>Adults</t>
  </si>
  <si>
    <t>Children</t>
  </si>
  <si>
    <t>Living roof (m2)</t>
  </si>
  <si>
    <t>Website data</t>
  </si>
  <si>
    <t>Views</t>
  </si>
  <si>
    <t>Visits</t>
  </si>
  <si>
    <t>Posts published</t>
  </si>
  <si>
    <t>Nature conservation website</t>
  </si>
  <si>
    <t>Rivers and people website</t>
  </si>
  <si>
    <t>Link</t>
  </si>
  <si>
    <t>https://natureconservationlewisham.co.uk/</t>
  </si>
  <si>
    <t xml:space="preserve">https://riversandpeople.com/ </t>
  </si>
  <si>
    <t>Notes</t>
  </si>
  <si>
    <t>Advice given (species, habitats, lighting, maintenance etc.)</t>
  </si>
  <si>
    <t>TOTAL planning applications</t>
  </si>
  <si>
    <t>Loggery</t>
  </si>
  <si>
    <t>Awards</t>
  </si>
  <si>
    <t>Trees</t>
  </si>
  <si>
    <t>Habitat/Species outputs/advice given*</t>
  </si>
  <si>
    <t>Totals</t>
  </si>
  <si>
    <t>Quarter</t>
  </si>
  <si>
    <t>Summary of events carried out this quarter</t>
  </si>
  <si>
    <t>Summary of groups engaged</t>
  </si>
  <si>
    <t xml:space="preserve">Total: </t>
  </si>
  <si>
    <t>Hedgerow (m)</t>
  </si>
  <si>
    <t xml:space="preserve">Bird Box </t>
  </si>
  <si>
    <t xml:space="preserve">Bug Hotel </t>
  </si>
  <si>
    <t>Locations</t>
  </si>
  <si>
    <t>Nature Conservation Web</t>
  </si>
  <si>
    <t>Posts</t>
  </si>
  <si>
    <t>Award Type</t>
  </si>
  <si>
    <t>Awarding Body</t>
  </si>
  <si>
    <t>Group</t>
  </si>
  <si>
    <t>£</t>
  </si>
  <si>
    <t>Planning total</t>
  </si>
  <si>
    <t>Parks and NR total</t>
  </si>
  <si>
    <t>Pond</t>
  </si>
  <si>
    <t>Nature Conservation Lewisham total</t>
  </si>
  <si>
    <t>Rivers and People total</t>
  </si>
  <si>
    <t>Awards/Grants</t>
  </si>
  <si>
    <t>Awards (details below)</t>
  </si>
  <si>
    <t>*Please note that only biodiversity enhancements that are at condition discharge phase are recorded here.</t>
  </si>
  <si>
    <t>Qarter 4 (Oct - Dec)</t>
  </si>
  <si>
    <t>Qarter 3 (Jul-Sep)</t>
  </si>
  <si>
    <t>Qarter 1 (Jan-Mar)</t>
  </si>
  <si>
    <t>Qarter 2 (Apr-Jun)</t>
  </si>
  <si>
    <t>Planning applications/documents reviewed</t>
  </si>
  <si>
    <t>Number of planning applications/documents reviewed</t>
  </si>
  <si>
    <t>Living roof</t>
  </si>
  <si>
    <t>Surveys total</t>
  </si>
  <si>
    <t>Total Nature's Gym events</t>
  </si>
  <si>
    <t>Total number adults (NG)</t>
  </si>
  <si>
    <t xml:space="preserve">Total Rivers and People events </t>
  </si>
  <si>
    <t>Total number adults (RaP)</t>
  </si>
  <si>
    <t xml:space="preserve">Total BPP events </t>
  </si>
  <si>
    <t>Total number adults (BPP)</t>
  </si>
  <si>
    <t>Lewisham (Jess)</t>
  </si>
  <si>
    <t>Hours</t>
  </si>
  <si>
    <t>Total volunteer hours</t>
  </si>
  <si>
    <t>Total Volunteer Hours</t>
  </si>
  <si>
    <t>Other habitat - details on tab</t>
  </si>
  <si>
    <t>Volunteer (incl. LBL)</t>
  </si>
  <si>
    <t>Bug/bee hotel</t>
  </si>
  <si>
    <t>Lewisham (James BPP)</t>
  </si>
  <si>
    <t>Glendale (Emily) - NG</t>
  </si>
  <si>
    <t>Glendale (Emily) - RaP</t>
  </si>
  <si>
    <t>Summary of schools engaged</t>
  </si>
  <si>
    <t>Volunteer events - LBL (also included in above events figures so do not add to above figures)</t>
  </si>
  <si>
    <t>Number of Schools engaged</t>
  </si>
  <si>
    <t>Summary/Description
(Please include name of schools)</t>
  </si>
  <si>
    <t>Forster Memorial Park</t>
  </si>
  <si>
    <t>Bird</t>
  </si>
  <si>
    <t>Hilly Fields</t>
  </si>
  <si>
    <t>Glendale (Emily Millhouse)</t>
  </si>
  <si>
    <t>Date: Jan-Mar 2024</t>
  </si>
  <si>
    <t>Date: April - June 2024</t>
  </si>
  <si>
    <t>Date: July - September 2024</t>
  </si>
  <si>
    <t>Big Garden Birdwatch</t>
  </si>
  <si>
    <t>F/O Manor House Gardens</t>
  </si>
  <si>
    <t>QTR1 January - March 2024</t>
  </si>
  <si>
    <t>QTR2 April - June 2024</t>
  </si>
  <si>
    <t>QTR3 July - September 2024</t>
  </si>
  <si>
    <t>QTR4 October - December 2024</t>
  </si>
  <si>
    <t>Planning Quarter 1
(January - March 2024)</t>
  </si>
  <si>
    <t>Parks Quarter 1
(January - March 2024)</t>
  </si>
  <si>
    <t>Planning Quarter 2 
(April-June 2024)</t>
  </si>
  <si>
    <t>Parks and NR Quarter 2
(April-June 2024)</t>
  </si>
  <si>
    <t>Planning Quarter 3                                   
(July-September 2024)</t>
  </si>
  <si>
    <t>Parks and NR Quarter 3
(July-September 2024)</t>
  </si>
  <si>
    <t>Planning Quarter 4
(October - December 2024)</t>
  </si>
  <si>
    <t>Parks and NR Quarter 4
(October - December 2024)</t>
  </si>
  <si>
    <t>Quarter 1 (Jan-Mar 2024)</t>
  </si>
  <si>
    <t>Quarter 2 (April - June 2024)</t>
  </si>
  <si>
    <t>Quarter 3 (July - September 2024)</t>
  </si>
  <si>
    <t>Quarter 4 (October - December 2024)</t>
  </si>
  <si>
    <t>Nature Conservation Lewisham
QTR1 January - March 2024</t>
  </si>
  <si>
    <t>Rivers and People 
QTR1 January - March 2024</t>
  </si>
  <si>
    <t>Nature Conservation Lewisham
QTR2 April - June 2024</t>
  </si>
  <si>
    <t>Rivers and People
QTR2 April - June 2024</t>
  </si>
  <si>
    <t xml:space="preserve">Nature Conservation Lewisham
QTR3 July - September 2024 </t>
  </si>
  <si>
    <t>Rivers &amp; People
QTR3 July - September 2024</t>
  </si>
  <si>
    <t>Nature Conservation Lewisham
QTR4 October - December 2024</t>
  </si>
  <si>
    <t>Rivers and People
QTR4 October - December 2024</t>
  </si>
  <si>
    <t>Summary for 2024</t>
  </si>
  <si>
    <t>121m2 meadow planting, 2 hedgehog boxes and hedgehog highways</t>
  </si>
  <si>
    <t>2 Manor Park - DC/23/134434</t>
  </si>
  <si>
    <t>Chinbrook Meadows</t>
  </si>
  <si>
    <t>whips provided by Big City Butterflies project</t>
  </si>
  <si>
    <t>Grove Park LNR</t>
  </si>
  <si>
    <t>whips provided by PaybyPhone</t>
  </si>
  <si>
    <t>ecological enhancements, lighting</t>
  </si>
  <si>
    <t>164-196 Trundley's Road - DC/24/134700</t>
  </si>
  <si>
    <t xml:space="preserve">Excalibur Estate - DC/23/133945, DC/24/134870 </t>
  </si>
  <si>
    <t>Ladywell Fields (Adenmore Road area)</t>
  </si>
  <si>
    <t>114-116 Amersham Vale - DC/24/134768</t>
  </si>
  <si>
    <t>requested biodiverse living roof instead of the installed sedum mat on cycle and bin stores</t>
  </si>
  <si>
    <t>Brookmill Road LNR</t>
  </si>
  <si>
    <t>333-337 New Cross Road - DC/24/134551</t>
  </si>
  <si>
    <t>152A Lee High Road - DC/24/134593</t>
  </si>
  <si>
    <t>Mayow Park</t>
  </si>
  <si>
    <t>Bampton Estate - DC/24/134829</t>
  </si>
  <si>
    <t xml:space="preserve">Mais House - DC/23/134024 </t>
  </si>
  <si>
    <t>hedge length estimated by number of whips proposed (=275)</t>
  </si>
  <si>
    <t xml:space="preserve">1 Perry Rise - DC/24/134644 </t>
  </si>
  <si>
    <t>109 Honor Oak Park - DC/24/134902</t>
  </si>
  <si>
    <t xml:space="preserve">External lighting </t>
  </si>
  <si>
    <t>living roof and hedge area estimated based on soft landscaping plan</t>
  </si>
  <si>
    <t xml:space="preserve">2 Sydenham Hill - DC/24/135106 </t>
  </si>
  <si>
    <t>meadow planting (c.20m2)</t>
  </si>
  <si>
    <t>56-60 Farmstead Road - DC/24/135088</t>
  </si>
  <si>
    <t>dead hedge</t>
  </si>
  <si>
    <t>F/O Devonshire Road NR</t>
  </si>
  <si>
    <t>Annual open day (total number includes children)</t>
  </si>
  <si>
    <t>39-43 Eddystone Road - DC/24/134838</t>
  </si>
  <si>
    <t>hedgehog highways</t>
  </si>
  <si>
    <t>69 Catford Hill - DC/24/135138</t>
  </si>
  <si>
    <t>Ashmead, Baring</t>
  </si>
  <si>
    <t>QWAG</t>
  </si>
  <si>
    <t>Walk and presentation</t>
  </si>
  <si>
    <t>Sessions for volunteers to assist with river bank restoration and protection</t>
  </si>
  <si>
    <t>F/O Chinbrook Meadows</t>
  </si>
  <si>
    <t>Wassail</t>
  </si>
  <si>
    <t>Tiny Forest with Eathwatch</t>
  </si>
  <si>
    <t>Hedge planting, Tiny Forest (Earthwatch)</t>
  </si>
  <si>
    <t>F/O Chinbrook Meadows/FOCM</t>
  </si>
  <si>
    <t>Hillcrest Woods</t>
  </si>
  <si>
    <t>Sydenham Garden</t>
  </si>
  <si>
    <t>Living roof plant</t>
  </si>
  <si>
    <t>Monthly roof survey conducted by Alona Sheridan</t>
  </si>
  <si>
    <t>F/O Garthorne Road NR</t>
  </si>
  <si>
    <t>Bat walk led by Iain Boulton</t>
  </si>
  <si>
    <t>Horticultural, woodland management, tree planting etc.</t>
  </si>
  <si>
    <t>BPP</t>
  </si>
  <si>
    <t>Drop in fat ball feeder making in the play area during half term</t>
  </si>
  <si>
    <t>Stumps Hill Wood</t>
  </si>
  <si>
    <t>Deer</t>
  </si>
  <si>
    <t>Annual deer survey for LWT</t>
  </si>
  <si>
    <t>Summerhouse Hill Wood</t>
  </si>
  <si>
    <t>BPP Downham Side</t>
  </si>
  <si>
    <t>Volunteer planting as part of BPP East regen work</t>
  </si>
  <si>
    <t>Manor House Gardens</t>
  </si>
  <si>
    <t>2000 bulbs, 450 plug plants, 450g mixed seeds</t>
  </si>
  <si>
    <t>woodland wildflowers planted</t>
  </si>
  <si>
    <t>Beckenham Place Park</t>
  </si>
  <si>
    <t>Gardening</t>
  </si>
  <si>
    <t xml:space="preserve">c </t>
  </si>
  <si>
    <t>F/O Brockey and Ladywell Cemetery</t>
  </si>
  <si>
    <t>Removal of Turkey oak and Sycamore saplings</t>
  </si>
  <si>
    <t>Guided walks</t>
  </si>
  <si>
    <t>F/O Brookmill Road Nature Reserve</t>
  </si>
  <si>
    <t>Open Day</t>
  </si>
  <si>
    <t>F/O Mayow Park</t>
  </si>
  <si>
    <t>F/O River Pool</t>
  </si>
  <si>
    <t>Work included repairing and planting berms, maintaining the Vinneries wetland, chopping up 2 fallen trees, repairing steps, killing Japanese knotweed, removing bramble, clearing the secondary channel in Ladywell and removing 40 bags of litter and 2 bikes from the park and river.</t>
  </si>
  <si>
    <t>Linear Park</t>
  </si>
  <si>
    <t>Log piles</t>
  </si>
  <si>
    <t>Hedge planting session on 25 March</t>
  </si>
  <si>
    <t>Rivers &amp; People</t>
  </si>
  <si>
    <t>Ladywell Fields</t>
  </si>
  <si>
    <t>Telegraph Hill</t>
  </si>
  <si>
    <t>Amphibian</t>
  </si>
  <si>
    <t>Manor Park</t>
  </si>
  <si>
    <t>Edith Nesbitt</t>
  </si>
  <si>
    <t>Lewisham Housing properties in swift areas</t>
  </si>
  <si>
    <t>roofs warning</t>
  </si>
  <si>
    <t>warning added to the housing maintenance database about swifts and not maintaining/surveying roofs while swifts nesting</t>
  </si>
  <si>
    <t>Nature's Gym (Emily)</t>
  </si>
  <si>
    <t>Preparation of the flower bed ahead of planting in Jan, planting plugs and bulbs in March</t>
  </si>
  <si>
    <t>Green Bank Cottage - DC/24/135255</t>
  </si>
  <si>
    <t>3 swift, 2 other bricks</t>
  </si>
  <si>
    <t>Ladywell Fields User Group</t>
  </si>
  <si>
    <t>Fruit trees</t>
  </si>
  <si>
    <t>Sydenham Cottages</t>
  </si>
  <si>
    <t>Albion Millennium Green</t>
  </si>
  <si>
    <t>Replacement for trees that needed to be removed</t>
  </si>
  <si>
    <t>LBL</t>
  </si>
  <si>
    <t>Rewild London fund for Northbrook Park wetlands project</t>
  </si>
  <si>
    <t>The Orchard Project</t>
  </si>
  <si>
    <t>Creekside Education Trust</t>
  </si>
  <si>
    <t>Rewild London fund Deptford Creek SINC Link project</t>
  </si>
  <si>
    <t>Blythe Hill Fields</t>
  </si>
  <si>
    <t>Tiny Forest with Earthwatch</t>
  </si>
  <si>
    <t>Garthorne Road</t>
  </si>
  <si>
    <t>Myatt Garden Primary School, St Winifreds Catholic Primary School, Brindishe Manor Primary, Grinling Gibbons Primary
Kelvin Grove Primary, Lucas Vale Primary
St Mary's Lewisham CE Primary</t>
  </si>
  <si>
    <t>Habitat management, Litter Picks, Low Tide Walks</t>
  </si>
  <si>
    <t>Deptford Creek surrounds</t>
  </si>
  <si>
    <t>Flowering flora</t>
  </si>
  <si>
    <t>Creekside Discovery Centre</t>
  </si>
  <si>
    <t>Sue Godfrey Nature Park</t>
  </si>
  <si>
    <t>Deptford Creek</t>
  </si>
  <si>
    <t>Algae</t>
  </si>
  <si>
    <t>Algae surveys as part of Slimewatch 2 project</t>
  </si>
  <si>
    <t>part of Rewild London 2023 project (8 bee poles)</t>
  </si>
  <si>
    <t>bee bank</t>
  </si>
  <si>
    <t>Bee bank created by volunteers complemented by stag beetle loggeries</t>
  </si>
  <si>
    <t>Chinbrook Allotment Orchard</t>
  </si>
  <si>
    <t>Deptford Park</t>
  </si>
  <si>
    <t>Orchard management training by Caroline Cupitt</t>
  </si>
  <si>
    <t>Woodland Garden maintenance</t>
  </si>
  <si>
    <t>Beecroft Primary School &amp; Baring School &amp; St. Michaels</t>
  </si>
  <si>
    <t>Horniman Museum/Tyson Rd estate volunteers</t>
  </si>
  <si>
    <t>Planting wildlife-friendly plants on Tyson Rd estate provided by Buglife</t>
  </si>
  <si>
    <t>Horniman Gardens - DC/24/136005</t>
  </si>
  <si>
    <t>sparrow boxes</t>
  </si>
  <si>
    <t>3 log piles, bioswales, meadows</t>
  </si>
  <si>
    <t>Y</t>
  </si>
  <si>
    <t>105-107 Honor Oak Park - DC/24/135406</t>
  </si>
  <si>
    <t>12 hedgehog highways</t>
  </si>
  <si>
    <t>living roof area estimated based on drawings</t>
  </si>
  <si>
    <t>Mountsfield Park</t>
  </si>
  <si>
    <t>Bat survey</t>
  </si>
  <si>
    <t>BCT's NightWatch</t>
  </si>
  <si>
    <t>34 SYDENHAM HILL - DC/24/136122</t>
  </si>
  <si>
    <t xml:space="preserve">hibernacula (2 loggeries), hedge estimated based on tree numbers; </t>
  </si>
  <si>
    <t>green roof bike shelter with solitary bee habitats</t>
  </si>
  <si>
    <t xml:space="preserve">F/O Brockley &amp; Ladywell Cemetery </t>
  </si>
  <si>
    <t xml:space="preserve">Honor Oak Park (King's Sports Ground), planted 175 hedgerows, donated by The Conservation Volunteers </t>
  </si>
  <si>
    <t>Bell GreenPond</t>
  </si>
  <si>
    <t>Upper Pepys Park</t>
  </si>
  <si>
    <t>Bird, wildflower &amp; Butterfly</t>
  </si>
  <si>
    <t>Butterfly</t>
  </si>
  <si>
    <t>Devonshire Road</t>
  </si>
  <si>
    <t>Nature's Gym session</t>
  </si>
  <si>
    <t>F/O Dacres Wood</t>
  </si>
  <si>
    <t>Bat walk led by Iain Boulton for public and scouts, dawn chorus walk and open days</t>
  </si>
  <si>
    <t>Dalmain, Trinity, Holbeach</t>
  </si>
  <si>
    <t>incl. 3RCU</t>
  </si>
  <si>
    <t>Sydenham Wells Park</t>
  </si>
  <si>
    <t>Frendsbury Gardens</t>
  </si>
  <si>
    <t>Pollinator (FIT Count)</t>
  </si>
  <si>
    <t>General Invertebrate Bioblitz</t>
  </si>
  <si>
    <t>1x Hibernaculum</t>
  </si>
  <si>
    <t>Ladywell Fields (middle)</t>
  </si>
  <si>
    <t>1x Berm in middle field</t>
  </si>
  <si>
    <t>Edith Nesbit Pleasure Gardens</t>
  </si>
  <si>
    <t>11 x 4 hour sessions (127 people did 4 hours each) to repair a berm, woodland management, step repairs, litter picking (43 bags of rubbish, 2 ladders, 2 trolleys, a one way sign, boogie board), 2 fallen trees,cutting back paths. Includes 1 session at Ladywell and 1 at Dacres Wood.</t>
  </si>
  <si>
    <t>Chinbrook Community Orchard</t>
  </si>
  <si>
    <t>Marvels Lane</t>
  </si>
  <si>
    <t>inc. workday pruning apricot dieback, bug hotel maintenance, stag beetle loggery, removing pond algae</t>
  </si>
  <si>
    <t xml:space="preserve">Kilmorie Primary School, Edmund Waller, Horniman Primary
Sandhurst Primary, St Augustine's Catholic Primary
St James Hatcham CoE School, St Margaret's Lee C of E Primary, Stillness Junior </t>
  </si>
  <si>
    <t>Habitat management, supporting Low Tide Walks and Schools</t>
  </si>
  <si>
    <t>Public Bird Surveys</t>
  </si>
  <si>
    <t>Fish</t>
  </si>
  <si>
    <t>Guided walks (one with Tom Moulton)</t>
  </si>
  <si>
    <t>Brookmill Park</t>
  </si>
  <si>
    <t>Plants</t>
  </si>
  <si>
    <t>Hilly Fields (South meadow)</t>
  </si>
  <si>
    <t>Date: October- December 2024</t>
  </si>
  <si>
    <t>Regular volunteer workdays</t>
  </si>
  <si>
    <t>Teatro Vivo/Albion Millennium Green</t>
  </si>
  <si>
    <t>Exploring Nature Ltd/Albion Millennium Green</t>
  </si>
  <si>
    <t>Arts and Crafts for families, part of the Forest Hill Society Forest Hill Walking Festival</t>
  </si>
  <si>
    <t>7-12 May, Teatro Vivo's performance 'Common'; Duke of Edinburgh Bronze Award for 2 young people, 3 months volunteering</t>
  </si>
  <si>
    <t>Local birders - Beckenham Place Park</t>
  </si>
  <si>
    <t xml:space="preserve">Love BPP community day, bat walk </t>
  </si>
  <si>
    <t>Dawn Chorus walk</t>
  </si>
  <si>
    <t>Gardening in Sensory Garden</t>
  </si>
  <si>
    <t>175 whips    - meterage estimated</t>
  </si>
  <si>
    <t>Plant and algae</t>
  </si>
  <si>
    <t>Plant</t>
  </si>
  <si>
    <t>Secret Adventurers - F/O Garthorne Road - LBL</t>
  </si>
  <si>
    <t>Trackline fence was replaced and hedgehog highways installed by Network Rail</t>
  </si>
  <si>
    <t>4 hedgehog highways in fence</t>
  </si>
  <si>
    <t>not incl. 3RCU</t>
  </si>
  <si>
    <t>Lewisham (Ethan)</t>
  </si>
  <si>
    <t>Goldsmith - river walk</t>
  </si>
  <si>
    <t>Place-Making and the Rivers of Lewisham podcasts and report launch event, part of 3RCU</t>
  </si>
  <si>
    <t>2 Sydenham Hill - DC/24/136449</t>
  </si>
  <si>
    <t>39-43 Eddystone Road - DC/24/136616</t>
  </si>
  <si>
    <t>living roof area estimated</t>
  </si>
  <si>
    <t>Froglife</t>
  </si>
  <si>
    <t>Rathfern Primary School, 6h sessions, part of London Blue Chain project</t>
  </si>
  <si>
    <t>Session in Downham Woodland Walk</t>
  </si>
  <si>
    <t>Crofton park Railway Garden</t>
  </si>
  <si>
    <t>Swift box</t>
  </si>
  <si>
    <t>Dacres Wood</t>
  </si>
  <si>
    <t>Rivers and People</t>
  </si>
  <si>
    <t>4-24 BLYTHE VALE - DC/24/137056</t>
  </si>
  <si>
    <t>Crossfields Estate</t>
  </si>
  <si>
    <t>18m2 Living roof (sedum) on new bike shed</t>
  </si>
  <si>
    <t>Garthorne Road NR</t>
  </si>
  <si>
    <t>c2m x 1m size pond, bentonite clay, created by Art and Ecology group as part of project</t>
  </si>
  <si>
    <t>Goldsmiths University, Art and Ecology Garden</t>
  </si>
  <si>
    <t>Ladywell Fields user Group</t>
  </si>
  <si>
    <t>Worked with Tree keepers of the Tiny Forest, Special Branch and in the Community Orchard</t>
  </si>
  <si>
    <t>Baring School</t>
  </si>
  <si>
    <t>Gardening - average 2 hours per session</t>
  </si>
  <si>
    <t xml:space="preserve">Beckenham Place Park </t>
  </si>
  <si>
    <t>F/O BLC</t>
  </si>
  <si>
    <t>Open Day with walks and talks</t>
  </si>
  <si>
    <t>Brockley &amp; Ladywell Cemetery</t>
  </si>
  <si>
    <t>Weekly surveys with Big City Butterfly Project</t>
  </si>
  <si>
    <t>Friends of the River Pool</t>
  </si>
  <si>
    <t>1 session the Beck for the 3 Rivers Cleanup, 2 sessions in Dacres Wood building steps and some woodland management. 4 sessions at the River Pool dealing with 5 fallen trees, river cleanups, woodland management, 23 bags of rubbish, 1 trolley, 1 bath, 1 child's stroller, 2 signs.</t>
  </si>
  <si>
    <t xml:space="preserve">Walk along the banks of the River Pool to discuss its suitability for water vole release. </t>
  </si>
  <si>
    <t>F/O RPLP &amp; Zoological Society of London</t>
  </si>
  <si>
    <t>Bat Walk and picnic. Green Flag</t>
  </si>
  <si>
    <t>Friends of Mayow Park</t>
  </si>
  <si>
    <t>Mary's Garden relocation</t>
  </si>
  <si>
    <t>Mary's Garden (David Ford)</t>
  </si>
  <si>
    <t>Relocation of Mary's Garden. 30 plus plants from Leegate site to Taunton Road Triangle</t>
  </si>
  <si>
    <t xml:space="preserve">Orchard maintenance </t>
  </si>
  <si>
    <t>Downham Men's Group</t>
  </si>
  <si>
    <t>Sycamore cutback and bulb planting</t>
  </si>
  <si>
    <t>Sydenham Wells</t>
  </si>
  <si>
    <t>Fungi</t>
  </si>
  <si>
    <t>Forster Park</t>
  </si>
  <si>
    <t>One off survey</t>
  </si>
  <si>
    <t>pond</t>
  </si>
  <si>
    <t>fungi</t>
  </si>
  <si>
    <t>Various parks in Lewisham</t>
  </si>
  <si>
    <t>Lewisham ponds</t>
  </si>
  <si>
    <t>larger boxes as well for larger bat species</t>
  </si>
  <si>
    <t>Northbrook Park</t>
  </si>
  <si>
    <t>Friends of Brookmill LNR</t>
  </si>
  <si>
    <t>The Orchard Project - Grove Park LNR</t>
  </si>
  <si>
    <t>The Orchard Project - Mayow Park</t>
  </si>
  <si>
    <t>The Orchard Project - Durham Hill</t>
  </si>
  <si>
    <t>Community Green Flag</t>
  </si>
  <si>
    <t>Friends of Garthorne Road NR</t>
  </si>
  <si>
    <t>Friends of Devonshire Road NR</t>
  </si>
  <si>
    <t>Friends of Dacres Wood LNR</t>
  </si>
  <si>
    <t>Friends of Grove Park LNR</t>
  </si>
  <si>
    <t>London in Bloom awards - Dev Rd = Gold, Chinbrook Allotment Orchard = Gold, Garthorne Road- Silver</t>
  </si>
  <si>
    <t>London in Bloom</t>
  </si>
  <si>
    <t>TCV Chestnut Fund, £350 for tools</t>
  </si>
  <si>
    <t>Church Street - DC/24/137651</t>
  </si>
  <si>
    <t>Friends of Brockley &amp; Ladywell cemeteries</t>
  </si>
  <si>
    <t>Nature walks</t>
  </si>
  <si>
    <t>Blackheath Society</t>
  </si>
  <si>
    <t>Annual litter pick</t>
  </si>
  <si>
    <t>Session along Downham Woodland Walk</t>
  </si>
  <si>
    <t>Trinity Secondary School</t>
  </si>
  <si>
    <t>living walls</t>
  </si>
  <si>
    <t>Friday afterschool sessions for local children. Children from Dalmain, Stillness and Beecroft</t>
  </si>
  <si>
    <t>Top Picker Award in 2024 at Plasticblitz</t>
  </si>
  <si>
    <t>Silwood estate - DC/24/137930</t>
  </si>
  <si>
    <t>1-6 garages, Elderton Road - DC/24/138247</t>
  </si>
  <si>
    <t>F/O Hilly Fields</t>
  </si>
  <si>
    <t>CPRE London's Hedgerow Heroes funding</t>
  </si>
  <si>
    <t xml:space="preserve">Hedgelaying sessions funded by CPRE London's Hedgerow Heroes </t>
  </si>
  <si>
    <t>LFUG</t>
  </si>
  <si>
    <t>Tree Council funding</t>
  </si>
  <si>
    <t>Clematis, bramble and pond vegetation removal, nest box clearance</t>
  </si>
  <si>
    <t>55 Brosveley - DC/24/138027</t>
  </si>
  <si>
    <t>Butterfly - eggs</t>
  </si>
  <si>
    <t>Brown and Purple hairstreak egg survey</t>
  </si>
  <si>
    <t xml:space="preserve">25 Church Rise - DC/24/138149 </t>
  </si>
  <si>
    <t>3 boulders</t>
  </si>
  <si>
    <t>Quarterly bird surverys</t>
  </si>
  <si>
    <t>Working in the sensory garden in BPP</t>
  </si>
  <si>
    <t>Beckenham Pace Park (Liz Anderson)</t>
  </si>
  <si>
    <t>Friends of Forster Memorial Park</t>
  </si>
  <si>
    <t>Winter walk, led by James Newton</t>
  </si>
  <si>
    <t>Baring School, St. Michaels</t>
  </si>
  <si>
    <t>Friends of River Pool</t>
  </si>
  <si>
    <t>Waterlink Way of Life</t>
  </si>
  <si>
    <t>Community litter picks</t>
  </si>
  <si>
    <t>Sessions also held in Ladywell and Dacres Wood</t>
  </si>
  <si>
    <t>3 hedges planted, protected by temporary fences (162 trees provided free by the Woodland Trust). 2 log piles as a result of woodland management.</t>
  </si>
  <si>
    <t>Log pile</t>
  </si>
  <si>
    <t xml:space="preserve">Preparing, planting, staking and watering in new trees </t>
  </si>
  <si>
    <t>Ladywell Fields Community Orchard</t>
  </si>
  <si>
    <t>Apple tree grafted locally</t>
  </si>
  <si>
    <t>Iona Close Orcard</t>
  </si>
  <si>
    <t>Pear trees grafted from veteran tree</t>
  </si>
  <si>
    <t>Ladywell Fields (?)</t>
  </si>
  <si>
    <t>Wingham elm &amp; Black poplar</t>
  </si>
  <si>
    <t>Friends of Brockley &amp; Ladywell Cemeteries</t>
  </si>
  <si>
    <t>Rememberance walk</t>
  </si>
  <si>
    <t>Mayow orchard habitat creation</t>
  </si>
  <si>
    <t>Wild habitat creation NW corner Mayow Park</t>
  </si>
  <si>
    <t>Nature's Gym volunteers,two sessions</t>
  </si>
  <si>
    <t>Monthly bird surverys</t>
  </si>
  <si>
    <t xml:space="preserve">Blackheath Hospital - DC/24/134463 </t>
  </si>
  <si>
    <t>by Emily Millhouse</t>
  </si>
  <si>
    <t>National Pond Survey, by Emily Millhouse</t>
  </si>
  <si>
    <t>No Mow Zone verges</t>
  </si>
  <si>
    <t>Grant</t>
  </si>
  <si>
    <t>GLA - Rewild London</t>
  </si>
  <si>
    <t>Northbrook Park Wetlands project</t>
  </si>
  <si>
    <t>Rewild London - 3</t>
  </si>
  <si>
    <t>Rewild London fund for Lewisham Orchards for Wildlife and People</t>
  </si>
  <si>
    <t>Deptford Creek and Sue Godfrey Nature Park</t>
  </si>
  <si>
    <t xml:space="preserve">Deptford Park, Grove Park LNR, Mayow Park, Durham Hill </t>
  </si>
  <si>
    <t>Lewisham Orchards for Wildlife and People project</t>
  </si>
  <si>
    <t>Deptford Creek SINC Link project</t>
  </si>
  <si>
    <t>EA</t>
  </si>
  <si>
    <t>Award</t>
  </si>
  <si>
    <t>Green Flag</t>
  </si>
  <si>
    <t>F/O GRNR</t>
  </si>
  <si>
    <t>NA</t>
  </si>
  <si>
    <t>Devonshire Road NR</t>
  </si>
  <si>
    <t>F/O DRNR</t>
  </si>
  <si>
    <t>Dacres Wood LNR</t>
  </si>
  <si>
    <t>F/O DW</t>
  </si>
  <si>
    <t>F/O GPNR</t>
  </si>
  <si>
    <t>Thames 21</t>
  </si>
  <si>
    <t>Top picker award, at Plasticblitz</t>
  </si>
  <si>
    <t>Rivers</t>
  </si>
  <si>
    <t>TCV Chestnut fund</t>
  </si>
  <si>
    <t>Chinbrook Allotment Orchard volunteers</t>
  </si>
  <si>
    <t>For tools</t>
  </si>
  <si>
    <t>Conservation Area - Silver</t>
  </si>
  <si>
    <t>Conservation Area - Gold</t>
  </si>
  <si>
    <t>Biodiversity Award - Gold</t>
  </si>
  <si>
    <t>CPRE Hedgerow Heroes</t>
  </si>
  <si>
    <t>?</t>
  </si>
  <si>
    <t>Hedgerow Heroes funding</t>
  </si>
  <si>
    <t>Tree Council</t>
  </si>
  <si>
    <t>Funding for hedgerow</t>
  </si>
  <si>
    <t>Duke of Edinburgh Bronze Award</t>
  </si>
  <si>
    <t>Duke of Edinburgh</t>
  </si>
  <si>
    <t>AMG Trust</t>
  </si>
  <si>
    <t>150 whips from Carbon Footprint + 50 more later</t>
  </si>
  <si>
    <t>1 restored pond, 2 new wetland cells; various bird boxes</t>
  </si>
  <si>
    <t>swift bricks; other: hedgehog highways</t>
  </si>
  <si>
    <t>Living roof coverage estimated as no response on my question re size; not biosolar system, living roof around PVs</t>
  </si>
  <si>
    <t>Field Studies Council (BPP)</t>
  </si>
  <si>
    <t>Myatt Garden, St. Saviours, St. William of York &amp; Sydenham (secondary)</t>
  </si>
  <si>
    <t>Field Studies Council</t>
  </si>
  <si>
    <t>Birthday Party (with nature/outdoor theme)</t>
  </si>
  <si>
    <t>Autumn Nature Walk</t>
  </si>
  <si>
    <t>Wild South London</t>
  </si>
  <si>
    <t>Unknown</t>
  </si>
  <si>
    <t xml:space="preserve">Halloween/Samhain hire </t>
  </si>
  <si>
    <t xml:space="preserve">FSC Biodiversity </t>
  </si>
  <si>
    <t>Trees: Winter Broadleaf Identification</t>
  </si>
  <si>
    <t>Helped Emily with a few of her sessions as well</t>
  </si>
  <si>
    <t xml:space="preserve">                                  </t>
  </si>
  <si>
    <t>session in Ladywell Fields Nature Reserve for UKCG</t>
  </si>
  <si>
    <t>Glendale (Emily)</t>
  </si>
  <si>
    <t>Greenfingers U3A and Ramblers</t>
  </si>
  <si>
    <t>Street Trees for Living</t>
  </si>
  <si>
    <t>Area Rep scanning training - lasted around 3 hours.</t>
  </si>
  <si>
    <t>Tree Care Sessions (9 x 2hr sessions approx)</t>
  </si>
  <si>
    <t>Studio Cultivate</t>
  </si>
  <si>
    <t>Sessions at Garthorne Road</t>
  </si>
  <si>
    <t>Friends of AMG</t>
  </si>
  <si>
    <t>Buckthorne Road</t>
  </si>
  <si>
    <t xml:space="preserve">Buckthorne Road </t>
  </si>
  <si>
    <t xml:space="preserve">Fairlawn, Turnham, Stillness and John Stainer </t>
  </si>
  <si>
    <t>Buckthorne</t>
  </si>
  <si>
    <t>Open day and healthy walks (attendance unknown)</t>
  </si>
  <si>
    <t>Work in the Orchard, part of The Orchard Project Rewild London</t>
  </si>
  <si>
    <t>habitat creation session - loggery, bulb planting</t>
  </si>
  <si>
    <t>stag beetle loggery, solitary bee hotel, hedgerow whips with Nature's Gym, Mayow volunteers, children.  Oct &amp; Nov</t>
  </si>
  <si>
    <t>Durham Hill</t>
  </si>
  <si>
    <t>Rewild London project, BPP volunteer training</t>
  </si>
  <si>
    <t>Good Shepard Primary session in the orchard, bulb planting, stag beetle loggery etc.</t>
  </si>
  <si>
    <t>50m of laid hedgerow, 2 meadow areas</t>
  </si>
  <si>
    <t>100 bulbs planted, dead wood habitat</t>
  </si>
  <si>
    <t>Rewild London Orchard project</t>
  </si>
  <si>
    <t>incl. 1 session in Durham Hill as part of the Rewild London Orchard project</t>
  </si>
  <si>
    <t>The Orchard Project - Forster Memorial Park</t>
  </si>
  <si>
    <t>Initial meeting about the new orchard</t>
  </si>
  <si>
    <t>Orchard</t>
  </si>
  <si>
    <t>Baseline survey as part of the orchard planting project, led by The Orchard Project</t>
  </si>
  <si>
    <t>The Orchard Project - Forster Park</t>
  </si>
  <si>
    <t>Survey and orchard design session</t>
  </si>
  <si>
    <t>Community consultation on orchard design</t>
  </si>
  <si>
    <t>Survey and orchard design session pt 2</t>
  </si>
  <si>
    <t>5 Oct, 30 Nov, Rewild London project</t>
  </si>
  <si>
    <t>2 Lewisham Community Orchard Leader Trainings, Community orchard Design training and Orchard management training; part of Rewild London and new orchards projects</t>
  </si>
  <si>
    <t>The Orchard Project - Hatcham Garden</t>
  </si>
  <si>
    <t>The Orchard Project - Blythe Hill Fields</t>
  </si>
  <si>
    <t>School assembly, Kender Street Primary</t>
  </si>
  <si>
    <t>Log pile, dead hedge</t>
  </si>
  <si>
    <t>Creekside Education Centre</t>
  </si>
  <si>
    <t>Goldsmiths University</t>
  </si>
  <si>
    <t>Beecroft Garden Primary; Elfrida Primary; Fairlawn Primary; Haberdasher Hatcham Free School; Holbeach Primary; John Stainer Primary; St William of York Catholic Primary; Adamsrill Primary; Addey and Stanhope Secondary; Childeric Primary; Prendergast Vale Secondary School</t>
  </si>
  <si>
    <t>Creekside Education Centre - conservation</t>
  </si>
  <si>
    <t>Creekside Education Centre - Learning</t>
  </si>
  <si>
    <t>Creekside Education Centre - Low Tide Walks, events</t>
  </si>
  <si>
    <t>Habitat management, litter picking etc.</t>
  </si>
  <si>
    <t>Supporting school learning sessions</t>
  </si>
  <si>
    <t>Supporting public LTWs</t>
  </si>
  <si>
    <t>Low Tide Walks, family events, Open day</t>
  </si>
  <si>
    <t>Deptford</t>
  </si>
  <si>
    <t>Various</t>
  </si>
  <si>
    <t>Thames21 - BPP East project</t>
  </si>
  <si>
    <t>Various volunteer sessions as part of the BPP East project</t>
  </si>
  <si>
    <t>Thames 21 - BPP East project</t>
  </si>
  <si>
    <t>Promoting volunteering, social prescribing; water quality pop-up, presentations at local community events.</t>
  </si>
  <si>
    <t>BPP - LBL</t>
  </si>
  <si>
    <t>Leading Action for Healthy Rivers May 2024 2 day course.</t>
  </si>
  <si>
    <t>T21 - BPP East project</t>
  </si>
  <si>
    <t>River festival, 21 September</t>
  </si>
  <si>
    <t>Duck Races, Summer Celebration 21 July</t>
  </si>
  <si>
    <t>Bat box survey</t>
  </si>
  <si>
    <t>bat box survey</t>
  </si>
  <si>
    <t>Beckenham Place Park - East, River enhancement</t>
  </si>
  <si>
    <t>500m river enhanced, 9 deflectors, 15m dead hedge, 3 berms</t>
  </si>
  <si>
    <t>T21 led sessions in BPP over the year, not just this quarter</t>
  </si>
  <si>
    <t>The Orchard project/Chinbrook Allotment Orchard</t>
  </si>
  <si>
    <t>Joint visit to CCO and Chinbrook Meadows by Lewis McNeil TOP to advise on pruning 21st Feb</t>
  </si>
  <si>
    <t>incl. Complete Ecology hedgelaying session</t>
  </si>
  <si>
    <t>Monthly volunteer workdays and other ad hoc workdays including pruning, tool sharpening, finishing hedge laying</t>
  </si>
  <si>
    <t>2m dead hedge</t>
  </si>
  <si>
    <t>Marvels Lane; 11th December Making minibeast hotels. 2 classes 29 children each with 4 teachers/assistants  9:30/11:100 &amp; 11:00/ 12:30 3 orchard volunteers</t>
  </si>
  <si>
    <t>2 hour sessions organised by orchard volunteer who is UoG lecturer. 20th and 27th Nov 4 orchard volunteers, I UoG adult.7 students</t>
  </si>
  <si>
    <t>workdays: 2 hour session planting narcissi bulbs (Kenneth White), foxglove plants in hedge, downloaded photos from trail cameras; 2 hour session harvesting apples, clearing brambles, removing figs, cleaned birdboxes; Orchard maintenance between workdays - weeding, removing brambles, cutting back blackthorn, pruning vines, path edges, sorting out compost bins, prep for UoG visit and Wassail,</t>
  </si>
  <si>
    <t>October 21st 1:30 - 4pm  in Chinbrook Meadows. Raised about £300 for future events.</t>
  </si>
  <si>
    <t>70m stream (daylighted), 1 hibernaculum, 2 sand bee 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</si>
</sst>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£&quot;#,##0;[Red]\-&quot;£&quot;#,##0"/>
    <numFmt numFmtId="164" formatCode="&quot;£&quot;#,##0.00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0"/>
      <name val="Arial"/>
      <family val="2"/>
    </font>
    <font>
      <b/>
      <sz val="14"/>
      <name val="Calibri"/>
      <family val="2"/>
    </font>
    <font>
      <sz val="14"/>
      <name val="Arial"/>
      <family val="2"/>
    </font>
    <font>
      <sz val="14"/>
      <name val="Calibri"/>
      <family val="2"/>
    </font>
    <font>
      <sz val="10"/>
      <name val="Arial"/>
      <family val="2"/>
    </font>
    <font>
      <b/>
      <sz val="16"/>
      <name val="Calibri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0"/>
      <color indexed="12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sz val="10"/>
      <name val="Arial"/>
      <family val="2"/>
    </font>
    <font>
      <sz val="12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2"/>
      <color indexed="12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charset val="1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/>
      <top style="thick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8"/>
      </bottom>
      <diagonal/>
    </border>
    <border>
      <left/>
      <right/>
      <top style="thin">
        <color indexed="64"/>
      </top>
      <bottom style="medium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rgb="FF000000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3" fillId="0" borderId="0"/>
    <xf numFmtId="0" fontId="2" fillId="0" borderId="0"/>
    <xf numFmtId="0" fontId="34" fillId="0" borderId="0"/>
  </cellStyleXfs>
  <cellXfs count="685">
    <xf numFmtId="0" fontId="0" fillId="0" borderId="0" xfId="0"/>
    <xf numFmtId="0" fontId="5" fillId="0" borderId="0" xfId="0" applyFont="1"/>
    <xf numFmtId="0" fontId="5" fillId="0" borderId="1" xfId="0" applyFont="1" applyBorder="1"/>
    <xf numFmtId="0" fontId="5" fillId="0" borderId="0" xfId="0" applyFont="1" applyAlignment="1">
      <alignment wrapText="1"/>
    </xf>
    <xf numFmtId="0" fontId="5" fillId="0" borderId="2" xfId="0" applyFont="1" applyBorder="1"/>
    <xf numFmtId="0" fontId="5" fillId="2" borderId="2" xfId="0" applyFont="1" applyFill="1" applyBorder="1"/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 wrapText="1"/>
    </xf>
    <xf numFmtId="0" fontId="5" fillId="3" borderId="3" xfId="0" applyFont="1" applyFill="1" applyBorder="1"/>
    <xf numFmtId="0" fontId="5" fillId="3" borderId="3" xfId="0" applyFont="1" applyFill="1" applyBorder="1" applyAlignment="1">
      <alignment wrapText="1"/>
    </xf>
    <xf numFmtId="0" fontId="5" fillId="3" borderId="4" xfId="0" applyFont="1" applyFill="1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/>
    <xf numFmtId="0" fontId="5" fillId="0" borderId="0" xfId="0" applyFont="1" applyAlignment="1">
      <alignment horizontal="center"/>
    </xf>
    <xf numFmtId="0" fontId="5" fillId="0" borderId="7" xfId="0" applyFont="1" applyBorder="1"/>
    <xf numFmtId="0" fontId="6" fillId="4" borderId="8" xfId="0" applyFont="1" applyFill="1" applyBorder="1" applyAlignment="1">
      <alignment wrapText="1"/>
    </xf>
    <xf numFmtId="0" fontId="6" fillId="4" borderId="9" xfId="0" applyFont="1" applyFill="1" applyBorder="1"/>
    <xf numFmtId="0" fontId="6" fillId="4" borderId="8" xfId="0" applyFont="1" applyFill="1" applyBorder="1"/>
    <xf numFmtId="0" fontId="8" fillId="5" borderId="10" xfId="0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 wrapText="1"/>
    </xf>
    <xf numFmtId="0" fontId="9" fillId="0" borderId="0" xfId="0" applyFont="1"/>
    <xf numFmtId="0" fontId="10" fillId="2" borderId="2" xfId="0" applyFont="1" applyFill="1" applyBorder="1"/>
    <xf numFmtId="0" fontId="16" fillId="0" borderId="1" xfId="0" applyFont="1" applyBorder="1"/>
    <xf numFmtId="0" fontId="6" fillId="0" borderId="0" xfId="0" applyFont="1"/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5" fillId="0" borderId="19" xfId="0" applyFont="1" applyBorder="1" applyAlignment="1">
      <alignment wrapText="1"/>
    </xf>
    <xf numFmtId="0" fontId="5" fillId="0" borderId="20" xfId="0" applyFont="1" applyBorder="1" applyAlignment="1">
      <alignment wrapText="1"/>
    </xf>
    <xf numFmtId="0" fontId="5" fillId="0" borderId="13" xfId="0" applyFont="1" applyBorder="1" applyAlignment="1">
      <alignment wrapText="1"/>
    </xf>
    <xf numFmtId="0" fontId="16" fillId="0" borderId="19" xfId="0" applyFont="1" applyBorder="1" applyAlignment="1">
      <alignment wrapText="1"/>
    </xf>
    <xf numFmtId="0" fontId="10" fillId="2" borderId="21" xfId="0" applyFont="1" applyFill="1" applyBorder="1"/>
    <xf numFmtId="0" fontId="16" fillId="0" borderId="20" xfId="0" applyFont="1" applyBorder="1" applyAlignment="1">
      <alignment wrapText="1"/>
    </xf>
    <xf numFmtId="0" fontId="6" fillId="0" borderId="0" xfId="0" applyFont="1" applyAlignment="1">
      <alignment wrapText="1"/>
    </xf>
    <xf numFmtId="0" fontId="16" fillId="0" borderId="23" xfId="0" applyFont="1" applyBorder="1" applyAlignment="1">
      <alignment wrapText="1"/>
    </xf>
    <xf numFmtId="0" fontId="5" fillId="0" borderId="24" xfId="0" applyFont="1" applyBorder="1"/>
    <xf numFmtId="0" fontId="16" fillId="0" borderId="25" xfId="0" applyFont="1" applyBorder="1"/>
    <xf numFmtId="0" fontId="6" fillId="4" borderId="26" xfId="0" applyFont="1" applyFill="1" applyBorder="1" applyAlignment="1">
      <alignment wrapText="1"/>
    </xf>
    <xf numFmtId="0" fontId="6" fillId="4" borderId="3" xfId="0" applyFont="1" applyFill="1" applyBorder="1" applyAlignment="1">
      <alignment wrapText="1"/>
    </xf>
    <xf numFmtId="0" fontId="6" fillId="4" borderId="4" xfId="0" applyFont="1" applyFill="1" applyBorder="1" applyAlignment="1">
      <alignment wrapText="1"/>
    </xf>
    <xf numFmtId="0" fontId="5" fillId="0" borderId="47" xfId="0" applyFont="1" applyBorder="1"/>
    <xf numFmtId="0" fontId="16" fillId="0" borderId="22" xfId="0" applyFont="1" applyBorder="1"/>
    <xf numFmtId="0" fontId="16" fillId="0" borderId="27" xfId="0" applyFont="1" applyBorder="1"/>
    <xf numFmtId="0" fontId="16" fillId="0" borderId="0" xfId="0" applyFont="1" applyAlignment="1">
      <alignment wrapText="1"/>
    </xf>
    <xf numFmtId="0" fontId="5" fillId="2" borderId="2" xfId="0" applyFont="1" applyFill="1" applyBorder="1" applyAlignment="1">
      <alignment wrapText="1"/>
    </xf>
    <xf numFmtId="0" fontId="16" fillId="0" borderId="0" xfId="0" applyFont="1"/>
    <xf numFmtId="0" fontId="16" fillId="0" borderId="6" xfId="0" applyFont="1" applyBorder="1" applyAlignment="1">
      <alignment wrapText="1"/>
    </xf>
    <xf numFmtId="0" fontId="8" fillId="2" borderId="8" xfId="0" applyFont="1" applyFill="1" applyBorder="1"/>
    <xf numFmtId="0" fontId="8" fillId="2" borderId="12" xfId="0" applyFont="1" applyFill="1" applyBorder="1" applyAlignment="1">
      <alignment wrapText="1"/>
    </xf>
    <xf numFmtId="0" fontId="7" fillId="4" borderId="4" xfId="0" applyFont="1" applyFill="1" applyBorder="1"/>
    <xf numFmtId="0" fontId="18" fillId="0" borderId="2" xfId="0" applyFont="1" applyBorder="1"/>
    <xf numFmtId="0" fontId="16" fillId="0" borderId="2" xfId="0" applyFont="1" applyBorder="1"/>
    <xf numFmtId="0" fontId="16" fillId="0" borderId="2" xfId="0" applyFont="1" applyBorder="1" applyAlignment="1">
      <alignment wrapText="1"/>
    </xf>
    <xf numFmtId="0" fontId="19" fillId="10" borderId="12" xfId="0" applyFont="1" applyFill="1" applyBorder="1"/>
    <xf numFmtId="0" fontId="19" fillId="10" borderId="3" xfId="0" applyFont="1" applyFill="1" applyBorder="1"/>
    <xf numFmtId="0" fontId="5" fillId="0" borderId="40" xfId="0" applyFont="1" applyBorder="1"/>
    <xf numFmtId="0" fontId="5" fillId="0" borderId="32" xfId="0" applyFont="1" applyBorder="1"/>
    <xf numFmtId="0" fontId="16" fillId="0" borderId="32" xfId="0" applyFont="1" applyBorder="1"/>
    <xf numFmtId="0" fontId="16" fillId="0" borderId="52" xfId="0" applyFont="1" applyBorder="1"/>
    <xf numFmtId="0" fontId="17" fillId="0" borderId="53" xfId="0" applyFont="1" applyBorder="1"/>
    <xf numFmtId="0" fontId="16" fillId="0" borderId="9" xfId="0" applyFont="1" applyBorder="1"/>
    <xf numFmtId="0" fontId="16" fillId="0" borderId="26" xfId="0" applyFont="1" applyBorder="1"/>
    <xf numFmtId="0" fontId="6" fillId="6" borderId="37" xfId="0" applyFont="1" applyFill="1" applyBorder="1"/>
    <xf numFmtId="0" fontId="5" fillId="2" borderId="37" xfId="0" applyFont="1" applyFill="1" applyBorder="1"/>
    <xf numFmtId="0" fontId="16" fillId="0" borderId="1" xfId="0" applyFont="1" applyBorder="1" applyAlignment="1">
      <alignment horizontal="left" wrapText="1"/>
    </xf>
    <xf numFmtId="0" fontId="16" fillId="0" borderId="1" xfId="0" applyFont="1" applyBorder="1" applyAlignment="1">
      <alignment horizontal="left"/>
    </xf>
    <xf numFmtId="0" fontId="5" fillId="0" borderId="0" xfId="3" applyFont="1"/>
    <xf numFmtId="0" fontId="3" fillId="0" borderId="0" xfId="3"/>
    <xf numFmtId="0" fontId="5" fillId="0" borderId="0" xfId="3" applyFont="1" applyAlignment="1">
      <alignment horizontal="center"/>
    </xf>
    <xf numFmtId="0" fontId="6" fillId="5" borderId="11" xfId="3" applyFont="1" applyFill="1" applyBorder="1" applyAlignment="1">
      <alignment horizontal="center"/>
    </xf>
    <xf numFmtId="0" fontId="6" fillId="6" borderId="11" xfId="3" applyFont="1" applyFill="1" applyBorder="1" applyAlignment="1">
      <alignment horizontal="center"/>
    </xf>
    <xf numFmtId="0" fontId="6" fillId="2" borderId="11" xfId="3" applyFont="1" applyFill="1" applyBorder="1" applyAlignment="1">
      <alignment horizontal="center" wrapText="1"/>
    </xf>
    <xf numFmtId="0" fontId="6" fillId="6" borderId="11" xfId="3" applyFont="1" applyFill="1" applyBorder="1"/>
    <xf numFmtId="0" fontId="6" fillId="0" borderId="13" xfId="3" applyFont="1" applyBorder="1" applyAlignment="1">
      <alignment wrapText="1"/>
    </xf>
    <xf numFmtId="0" fontId="6" fillId="0" borderId="19" xfId="3" applyFont="1" applyBorder="1" applyAlignment="1">
      <alignment wrapText="1"/>
    </xf>
    <xf numFmtId="0" fontId="5" fillId="0" borderId="1" xfId="3" applyFont="1" applyBorder="1"/>
    <xf numFmtId="0" fontId="3" fillId="0" borderId="55" xfId="3" applyBorder="1"/>
    <xf numFmtId="0" fontId="6" fillId="0" borderId="56" xfId="3" applyFont="1" applyBorder="1" applyAlignment="1">
      <alignment wrapText="1"/>
    </xf>
    <xf numFmtId="0" fontId="6" fillId="0" borderId="57" xfId="3" applyFont="1" applyBorder="1" applyAlignment="1">
      <alignment wrapText="1"/>
    </xf>
    <xf numFmtId="0" fontId="6" fillId="6" borderId="11" xfId="3" applyFont="1" applyFill="1" applyBorder="1" applyAlignment="1">
      <alignment wrapText="1"/>
    </xf>
    <xf numFmtId="0" fontId="6" fillId="2" borderId="58" xfId="3" applyFont="1" applyFill="1" applyBorder="1"/>
    <xf numFmtId="0" fontId="3" fillId="0" borderId="0" xfId="3" applyAlignment="1">
      <alignment wrapText="1"/>
    </xf>
    <xf numFmtId="0" fontId="6" fillId="6" borderId="59" xfId="3" applyFont="1" applyFill="1" applyBorder="1" applyAlignment="1">
      <alignment horizontal="center"/>
    </xf>
    <xf numFmtId="0" fontId="6" fillId="2" borderId="59" xfId="3" applyFont="1" applyFill="1" applyBorder="1" applyAlignment="1">
      <alignment horizontal="center" wrapText="1"/>
    </xf>
    <xf numFmtId="0" fontId="3" fillId="0" borderId="15" xfId="3" applyBorder="1" applyAlignment="1">
      <alignment vertical="top" wrapText="1"/>
    </xf>
    <xf numFmtId="0" fontId="3" fillId="0" borderId="62" xfId="3" applyBorder="1"/>
    <xf numFmtId="0" fontId="3" fillId="0" borderId="18" xfId="3" applyBorder="1"/>
    <xf numFmtId="0" fontId="6" fillId="2" borderId="28" xfId="3" applyFont="1" applyFill="1" applyBorder="1"/>
    <xf numFmtId="0" fontId="5" fillId="0" borderId="0" xfId="3" applyFont="1" applyAlignment="1">
      <alignment wrapText="1"/>
    </xf>
    <xf numFmtId="0" fontId="5" fillId="0" borderId="14" xfId="3" applyFont="1" applyBorder="1"/>
    <xf numFmtId="0" fontId="5" fillId="0" borderId="36" xfId="3" applyFont="1" applyBorder="1"/>
    <xf numFmtId="0" fontId="6" fillId="2" borderId="1" xfId="3" applyFont="1" applyFill="1" applyBorder="1"/>
    <xf numFmtId="0" fontId="6" fillId="0" borderId="0" xfId="3" applyFont="1"/>
    <xf numFmtId="0" fontId="6" fillId="5" borderId="11" xfId="3" applyFont="1" applyFill="1" applyBorder="1" applyAlignment="1">
      <alignment wrapText="1"/>
    </xf>
    <xf numFmtId="0" fontId="6" fillId="2" borderId="11" xfId="3" applyFont="1" applyFill="1" applyBorder="1" applyAlignment="1">
      <alignment horizontal="center"/>
    </xf>
    <xf numFmtId="0" fontId="6" fillId="0" borderId="64" xfId="3" applyFont="1" applyBorder="1" applyAlignment="1">
      <alignment wrapText="1"/>
    </xf>
    <xf numFmtId="0" fontId="6" fillId="0" borderId="67" xfId="3" applyFont="1" applyBorder="1" applyAlignment="1">
      <alignment wrapText="1"/>
    </xf>
    <xf numFmtId="0" fontId="6" fillId="0" borderId="69" xfId="3" applyFont="1" applyBorder="1" applyAlignment="1">
      <alignment wrapText="1"/>
    </xf>
    <xf numFmtId="0" fontId="5" fillId="0" borderId="70" xfId="3" applyFont="1" applyBorder="1"/>
    <xf numFmtId="0" fontId="6" fillId="0" borderId="71" xfId="3" applyFont="1" applyBorder="1" applyAlignment="1">
      <alignment wrapText="1"/>
    </xf>
    <xf numFmtId="0" fontId="7" fillId="0" borderId="0" xfId="3" applyFont="1"/>
    <xf numFmtId="0" fontId="5" fillId="2" borderId="17" xfId="3" applyFont="1" applyFill="1" applyBorder="1"/>
    <xf numFmtId="0" fontId="6" fillId="13" borderId="12" xfId="3" applyFont="1" applyFill="1" applyBorder="1" applyAlignment="1">
      <alignment horizontal="left" wrapText="1"/>
    </xf>
    <xf numFmtId="0" fontId="6" fillId="13" borderId="3" xfId="3" applyFont="1" applyFill="1" applyBorder="1" applyAlignment="1">
      <alignment horizontal="left" wrapText="1"/>
    </xf>
    <xf numFmtId="0" fontId="20" fillId="0" borderId="0" xfId="3" applyFont="1"/>
    <xf numFmtId="0" fontId="3" fillId="0" borderId="1" xfId="3" applyBorder="1"/>
    <xf numFmtId="0" fontId="5" fillId="0" borderId="14" xfId="3" applyFont="1" applyBorder="1" applyAlignment="1">
      <alignment horizontal="right"/>
    </xf>
    <xf numFmtId="0" fontId="16" fillId="0" borderId="2" xfId="3" applyFont="1" applyBorder="1" applyAlignment="1">
      <alignment horizontal="right"/>
    </xf>
    <xf numFmtId="0" fontId="16" fillId="0" borderId="14" xfId="3" applyFont="1" applyBorder="1" applyAlignment="1">
      <alignment horizontal="right"/>
    </xf>
    <xf numFmtId="0" fontId="16" fillId="0" borderId="17" xfId="3" applyFont="1" applyBorder="1" applyAlignment="1">
      <alignment horizontal="right"/>
    </xf>
    <xf numFmtId="0" fontId="6" fillId="2" borderId="12" xfId="3" applyFont="1" applyFill="1" applyBorder="1" applyAlignment="1">
      <alignment horizontal="center"/>
    </xf>
    <xf numFmtId="0" fontId="6" fillId="5" borderId="11" xfId="3" applyFont="1" applyFill="1" applyBorder="1" applyAlignment="1">
      <alignment horizontal="left"/>
    </xf>
    <xf numFmtId="0" fontId="5" fillId="0" borderId="2" xfId="0" applyFont="1" applyBorder="1" applyAlignment="1">
      <alignment wrapText="1"/>
    </xf>
    <xf numFmtId="0" fontId="5" fillId="0" borderId="21" xfId="0" applyFont="1" applyBorder="1" applyAlignment="1">
      <alignment wrapText="1"/>
    </xf>
    <xf numFmtId="0" fontId="16" fillId="0" borderId="30" xfId="0" applyFont="1" applyBorder="1" applyAlignment="1">
      <alignment horizontal="left"/>
    </xf>
    <xf numFmtId="0" fontId="16" fillId="0" borderId="7" xfId="0" applyFont="1" applyBorder="1"/>
    <xf numFmtId="0" fontId="5" fillId="0" borderId="73" xfId="3" applyFont="1" applyBorder="1" applyAlignment="1">
      <alignment wrapText="1"/>
    </xf>
    <xf numFmtId="0" fontId="2" fillId="0" borderId="0" xfId="4"/>
    <xf numFmtId="0" fontId="6" fillId="0" borderId="13" xfId="4" applyFont="1" applyBorder="1" applyAlignment="1">
      <alignment wrapText="1"/>
    </xf>
    <xf numFmtId="0" fontId="6" fillId="2" borderId="11" xfId="4" applyFont="1" applyFill="1" applyBorder="1" applyAlignment="1">
      <alignment horizontal="center"/>
    </xf>
    <xf numFmtId="0" fontId="6" fillId="6" borderId="11" xfId="4" applyFont="1" applyFill="1" applyBorder="1"/>
    <xf numFmtId="0" fontId="5" fillId="2" borderId="8" xfId="4" applyFont="1" applyFill="1" applyBorder="1"/>
    <xf numFmtId="0" fontId="5" fillId="0" borderId="0" xfId="4" applyFont="1"/>
    <xf numFmtId="0" fontId="7" fillId="0" borderId="0" xfId="4" applyFont="1"/>
    <xf numFmtId="0" fontId="5" fillId="2" borderId="16" xfId="4" applyFont="1" applyFill="1" applyBorder="1"/>
    <xf numFmtId="0" fontId="5" fillId="2" borderId="17" xfId="4" applyFont="1" applyFill="1" applyBorder="1"/>
    <xf numFmtId="0" fontId="6" fillId="6" borderId="74" xfId="4" applyFont="1" applyFill="1" applyBorder="1"/>
    <xf numFmtId="0" fontId="5" fillId="2" borderId="77" xfId="4" applyFont="1" applyFill="1" applyBorder="1"/>
    <xf numFmtId="0" fontId="6" fillId="0" borderId="12" xfId="4" applyFont="1" applyBorder="1"/>
    <xf numFmtId="0" fontId="5" fillId="0" borderId="3" xfId="4" applyFont="1" applyBorder="1"/>
    <xf numFmtId="0" fontId="16" fillId="0" borderId="6" xfId="4" applyFont="1" applyBorder="1"/>
    <xf numFmtId="0" fontId="16" fillId="0" borderId="57" xfId="4" applyFont="1" applyBorder="1" applyProtection="1">
      <protection locked="0"/>
    </xf>
    <xf numFmtId="0" fontId="16" fillId="0" borderId="0" xfId="4" applyFont="1" applyProtection="1">
      <protection locked="0"/>
    </xf>
    <xf numFmtId="0" fontId="2" fillId="0" borderId="6" xfId="4" applyBorder="1"/>
    <xf numFmtId="0" fontId="6" fillId="3" borderId="12" xfId="4" applyFont="1" applyFill="1" applyBorder="1"/>
    <xf numFmtId="0" fontId="7" fillId="3" borderId="4" xfId="4" applyFont="1" applyFill="1" applyBorder="1"/>
    <xf numFmtId="0" fontId="5" fillId="0" borderId="12" xfId="4" applyFont="1" applyBorder="1"/>
    <xf numFmtId="0" fontId="6" fillId="0" borderId="11" xfId="4" applyFont="1" applyBorder="1" applyAlignment="1">
      <alignment horizontal="center"/>
    </xf>
    <xf numFmtId="0" fontId="6" fillId="0" borderId="74" xfId="4" applyFont="1" applyBorder="1"/>
    <xf numFmtId="0" fontId="16" fillId="0" borderId="14" xfId="4" applyFont="1" applyBorder="1"/>
    <xf numFmtId="0" fontId="6" fillId="0" borderId="21" xfId="4" applyFont="1" applyBorder="1" applyAlignment="1">
      <alignment wrapText="1"/>
    </xf>
    <xf numFmtId="0" fontId="16" fillId="0" borderId="17" xfId="4" applyFont="1" applyBorder="1"/>
    <xf numFmtId="0" fontId="16" fillId="0" borderId="2" xfId="4" applyFont="1" applyBorder="1"/>
    <xf numFmtId="0" fontId="6" fillId="0" borderId="16" xfId="4" applyFont="1" applyBorder="1" applyAlignment="1">
      <alignment wrapText="1"/>
    </xf>
    <xf numFmtId="0" fontId="6" fillId="0" borderId="2" xfId="4" applyFont="1" applyBorder="1" applyAlignment="1">
      <alignment wrapText="1"/>
    </xf>
    <xf numFmtId="0" fontId="23" fillId="0" borderId="2" xfId="4" applyFont="1" applyBorder="1"/>
    <xf numFmtId="0" fontId="6" fillId="0" borderId="17" xfId="4" applyFont="1" applyBorder="1" applyAlignment="1">
      <alignment wrapText="1"/>
    </xf>
    <xf numFmtId="0" fontId="5" fillId="0" borderId="1" xfId="3" applyFont="1" applyBorder="1" applyAlignment="1">
      <alignment horizontal="right"/>
    </xf>
    <xf numFmtId="0" fontId="5" fillId="0" borderId="17" xfId="3" applyFont="1" applyBorder="1" applyAlignment="1">
      <alignment horizontal="right"/>
    </xf>
    <xf numFmtId="0" fontId="5" fillId="0" borderId="78" xfId="3" applyFont="1" applyBorder="1" applyAlignment="1">
      <alignment wrapText="1"/>
    </xf>
    <xf numFmtId="0" fontId="5" fillId="0" borderId="68" xfId="3" applyFont="1" applyBorder="1" applyAlignment="1">
      <alignment wrapText="1"/>
    </xf>
    <xf numFmtId="3" fontId="5" fillId="0" borderId="65" xfId="3" applyNumberFormat="1" applyFont="1" applyBorder="1"/>
    <xf numFmtId="3" fontId="5" fillId="0" borderId="72" xfId="3" applyNumberFormat="1" applyFont="1" applyBorder="1"/>
    <xf numFmtId="3" fontId="5" fillId="0" borderId="68" xfId="3" applyNumberFormat="1" applyFont="1" applyBorder="1"/>
    <xf numFmtId="0" fontId="5" fillId="2" borderId="24" xfId="0" applyFont="1" applyFill="1" applyBorder="1"/>
    <xf numFmtId="3" fontId="17" fillId="0" borderId="1" xfId="0" applyNumberFormat="1" applyFont="1" applyBorder="1"/>
    <xf numFmtId="0" fontId="5" fillId="0" borderId="1" xfId="3" applyFont="1" applyBorder="1" applyAlignment="1">
      <alignment wrapText="1"/>
    </xf>
    <xf numFmtId="0" fontId="6" fillId="6" borderId="59" xfId="3" applyFont="1" applyFill="1" applyBorder="1" applyAlignment="1">
      <alignment horizontal="center" wrapText="1"/>
    </xf>
    <xf numFmtId="0" fontId="6" fillId="0" borderId="46" xfId="3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16" fillId="0" borderId="32" xfId="0" applyFont="1" applyBorder="1" applyAlignment="1">
      <alignment wrapText="1"/>
    </xf>
    <xf numFmtId="0" fontId="5" fillId="0" borderId="40" xfId="0" applyFont="1" applyBorder="1" applyAlignment="1">
      <alignment wrapText="1"/>
    </xf>
    <xf numFmtId="0" fontId="16" fillId="0" borderId="21" xfId="0" applyFont="1" applyBorder="1" applyAlignment="1">
      <alignment wrapText="1"/>
    </xf>
    <xf numFmtId="0" fontId="7" fillId="0" borderId="0" xfId="0" applyFont="1"/>
    <xf numFmtId="3" fontId="5" fillId="0" borderId="66" xfId="3" applyNumberFormat="1" applyFont="1" applyBorder="1"/>
    <xf numFmtId="0" fontId="6" fillId="2" borderId="12" xfId="3" applyFont="1" applyFill="1" applyBorder="1" applyAlignment="1">
      <alignment wrapText="1"/>
    </xf>
    <xf numFmtId="0" fontId="15" fillId="0" borderId="0" xfId="0" applyFont="1"/>
    <xf numFmtId="0" fontId="5" fillId="2" borderId="21" xfId="0" applyFont="1" applyFill="1" applyBorder="1"/>
    <xf numFmtId="0" fontId="8" fillId="3" borderId="12" xfId="0" applyFont="1" applyFill="1" applyBorder="1" applyAlignment="1">
      <alignment wrapText="1"/>
    </xf>
    <xf numFmtId="0" fontId="5" fillId="4" borderId="3" xfId="0" applyFont="1" applyFill="1" applyBorder="1" applyAlignment="1">
      <alignment wrapText="1"/>
    </xf>
    <xf numFmtId="0" fontId="5" fillId="4" borderId="4" xfId="0" applyFont="1" applyFill="1" applyBorder="1" applyAlignment="1">
      <alignment wrapText="1"/>
    </xf>
    <xf numFmtId="0" fontId="16" fillId="0" borderId="34" xfId="0" applyFont="1" applyBorder="1" applyAlignment="1">
      <alignment wrapText="1"/>
    </xf>
    <xf numFmtId="0" fontId="16" fillId="0" borderId="40" xfId="0" applyFont="1" applyBorder="1" applyAlignment="1">
      <alignment wrapText="1"/>
    </xf>
    <xf numFmtId="0" fontId="8" fillId="2" borderId="26" xfId="0" applyFont="1" applyFill="1" applyBorder="1" applyAlignment="1">
      <alignment horizontal="center" wrapText="1"/>
    </xf>
    <xf numFmtId="0" fontId="17" fillId="0" borderId="0" xfId="0" applyFont="1" applyAlignment="1">
      <alignment horizontal="center" wrapText="1"/>
    </xf>
    <xf numFmtId="0" fontId="17" fillId="0" borderId="81" xfId="0" applyFont="1" applyBorder="1"/>
    <xf numFmtId="0" fontId="25" fillId="0" borderId="84" xfId="0" applyFont="1" applyBorder="1"/>
    <xf numFmtId="0" fontId="24" fillId="0" borderId="0" xfId="0" applyFont="1"/>
    <xf numFmtId="0" fontId="25" fillId="0" borderId="82" xfId="0" applyFont="1" applyBorder="1"/>
    <xf numFmtId="0" fontId="17" fillId="0" borderId="86" xfId="0" applyFont="1" applyBorder="1"/>
    <xf numFmtId="0" fontId="17" fillId="0" borderId="87" xfId="0" applyFont="1" applyBorder="1"/>
    <xf numFmtId="0" fontId="5" fillId="2" borderId="50" xfId="0" applyFont="1" applyFill="1" applyBorder="1"/>
    <xf numFmtId="0" fontId="5" fillId="2" borderId="51" xfId="0" applyFont="1" applyFill="1" applyBorder="1"/>
    <xf numFmtId="0" fontId="17" fillId="0" borderId="34" xfId="0" applyFont="1" applyBorder="1" applyAlignment="1">
      <alignment wrapText="1"/>
    </xf>
    <xf numFmtId="0" fontId="17" fillId="0" borderId="35" xfId="0" applyFont="1" applyBorder="1" applyAlignment="1">
      <alignment wrapText="1"/>
    </xf>
    <xf numFmtId="0" fontId="6" fillId="15" borderId="11" xfId="3" applyFont="1" applyFill="1" applyBorder="1"/>
    <xf numFmtId="0" fontId="6" fillId="15" borderId="8" xfId="3" applyFont="1" applyFill="1" applyBorder="1"/>
    <xf numFmtId="0" fontId="6" fillId="15" borderId="0" xfId="3" applyFont="1" applyFill="1" applyAlignment="1">
      <alignment wrapText="1"/>
    </xf>
    <xf numFmtId="3" fontId="6" fillId="2" borderId="8" xfId="3" applyNumberFormat="1" applyFont="1" applyFill="1" applyBorder="1"/>
    <xf numFmtId="0" fontId="6" fillId="2" borderId="8" xfId="3" applyFont="1" applyFill="1" applyBorder="1"/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19" fillId="0" borderId="0" xfId="0" applyFont="1"/>
    <xf numFmtId="0" fontId="19" fillId="10" borderId="38" xfId="0" applyFont="1" applyFill="1" applyBorder="1"/>
    <xf numFmtId="3" fontId="17" fillId="16" borderId="11" xfId="0" applyNumberFormat="1" applyFont="1" applyFill="1" applyBorder="1"/>
    <xf numFmtId="0" fontId="16" fillId="14" borderId="1" xfId="0" applyFont="1" applyFill="1" applyBorder="1"/>
    <xf numFmtId="0" fontId="5" fillId="0" borderId="2" xfId="0" applyFont="1" applyBorder="1" applyAlignment="1">
      <alignment horizontal="left" wrapText="1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right"/>
    </xf>
    <xf numFmtId="0" fontId="18" fillId="0" borderId="1" xfId="0" applyFont="1" applyBorder="1" applyAlignment="1">
      <alignment horizontal="center" wrapText="1"/>
    </xf>
    <xf numFmtId="0" fontId="26" fillId="0" borderId="90" xfId="0" applyFont="1" applyBorder="1" applyAlignment="1">
      <alignment wrapText="1"/>
    </xf>
    <xf numFmtId="0" fontId="26" fillId="0" borderId="84" xfId="0" applyFont="1" applyBorder="1"/>
    <xf numFmtId="0" fontId="26" fillId="0" borderId="82" xfId="0" applyFont="1" applyBorder="1" applyAlignment="1">
      <alignment wrapText="1"/>
    </xf>
    <xf numFmtId="0" fontId="25" fillId="0" borderId="85" xfId="0" applyFont="1" applyBorder="1"/>
    <xf numFmtId="0" fontId="25" fillId="0" borderId="94" xfId="0" applyFont="1" applyBorder="1"/>
    <xf numFmtId="0" fontId="25" fillId="0" borderId="1" xfId="0" applyFont="1" applyBorder="1"/>
    <xf numFmtId="0" fontId="28" fillId="0" borderId="85" xfId="0" applyFont="1" applyBorder="1"/>
    <xf numFmtId="0" fontId="28" fillId="0" borderId="94" xfId="0" applyFont="1" applyBorder="1" applyAlignment="1">
      <alignment wrapText="1"/>
    </xf>
    <xf numFmtId="0" fontId="28" fillId="0" borderId="84" xfId="0" applyFont="1" applyBorder="1"/>
    <xf numFmtId="0" fontId="16" fillId="0" borderId="95" xfId="0" applyFont="1" applyBorder="1"/>
    <xf numFmtId="0" fontId="16" fillId="0" borderId="76" xfId="0" applyFont="1" applyBorder="1"/>
    <xf numFmtId="0" fontId="16" fillId="0" borderId="96" xfId="0" applyFont="1" applyBorder="1"/>
    <xf numFmtId="0" fontId="16" fillId="0" borderId="97" xfId="0" applyFont="1" applyBorder="1"/>
    <xf numFmtId="0" fontId="6" fillId="6" borderId="98" xfId="0" applyFont="1" applyFill="1" applyBorder="1"/>
    <xf numFmtId="0" fontId="5" fillId="2" borderId="99" xfId="0" applyFont="1" applyFill="1" applyBorder="1"/>
    <xf numFmtId="0" fontId="16" fillId="0" borderId="55" xfId="0" applyFont="1" applyBorder="1" applyAlignment="1">
      <alignment horizontal="left" wrapText="1"/>
    </xf>
    <xf numFmtId="0" fontId="16" fillId="0" borderId="55" xfId="0" applyFont="1" applyBorder="1" applyAlignment="1">
      <alignment horizontal="left"/>
    </xf>
    <xf numFmtId="0" fontId="6" fillId="0" borderId="77" xfId="0" applyFont="1" applyBorder="1" applyAlignment="1">
      <alignment horizontal="center"/>
    </xf>
    <xf numFmtId="0" fontId="6" fillId="0" borderId="105" xfId="0" applyFont="1" applyBorder="1" applyAlignment="1">
      <alignment horizontal="center"/>
    </xf>
    <xf numFmtId="0" fontId="12" fillId="17" borderId="11" xfId="0" applyFont="1" applyFill="1" applyBorder="1" applyAlignment="1">
      <alignment horizontal="center" vertical="center"/>
    </xf>
    <xf numFmtId="0" fontId="8" fillId="12" borderId="9" xfId="0" applyFont="1" applyFill="1" applyBorder="1" applyAlignment="1">
      <alignment horizontal="center"/>
    </xf>
    <xf numFmtId="0" fontId="16" fillId="16" borderId="9" xfId="0" applyFont="1" applyFill="1" applyBorder="1"/>
    <xf numFmtId="0" fontId="17" fillId="16" borderId="86" xfId="0" applyFont="1" applyFill="1" applyBorder="1"/>
    <xf numFmtId="0" fontId="17" fillId="16" borderId="87" xfId="0" applyFont="1" applyFill="1" applyBorder="1"/>
    <xf numFmtId="0" fontId="16" fillId="0" borderId="0" xfId="0" applyFont="1" applyAlignment="1">
      <alignment horizontal="center"/>
    </xf>
    <xf numFmtId="0" fontId="17" fillId="3" borderId="3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center" wrapText="1"/>
    </xf>
    <xf numFmtId="0" fontId="16" fillId="0" borderId="47" xfId="0" applyFont="1" applyBorder="1"/>
    <xf numFmtId="0" fontId="17" fillId="4" borderId="8" xfId="0" applyFont="1" applyFill="1" applyBorder="1" applyAlignment="1">
      <alignment wrapText="1"/>
    </xf>
    <xf numFmtId="0" fontId="17" fillId="4" borderId="9" xfId="0" applyFont="1" applyFill="1" applyBorder="1"/>
    <xf numFmtId="0" fontId="16" fillId="4" borderId="3" xfId="0" applyFont="1" applyFill="1" applyBorder="1" applyAlignment="1">
      <alignment wrapText="1"/>
    </xf>
    <xf numFmtId="0" fontId="16" fillId="4" borderId="4" xfId="0" applyFont="1" applyFill="1" applyBorder="1" applyAlignment="1">
      <alignment wrapText="1"/>
    </xf>
    <xf numFmtId="0" fontId="16" fillId="0" borderId="13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24" xfId="0" applyFont="1" applyBorder="1"/>
    <xf numFmtId="0" fontId="17" fillId="4" borderId="26" xfId="0" applyFont="1" applyFill="1" applyBorder="1" applyAlignment="1">
      <alignment wrapText="1"/>
    </xf>
    <xf numFmtId="0" fontId="17" fillId="4" borderId="3" xfId="0" applyFont="1" applyFill="1" applyBorder="1" applyAlignment="1">
      <alignment wrapText="1"/>
    </xf>
    <xf numFmtId="0" fontId="17" fillId="4" borderId="4" xfId="0" applyFont="1" applyFill="1" applyBorder="1" applyAlignment="1">
      <alignment wrapText="1"/>
    </xf>
    <xf numFmtId="0" fontId="16" fillId="3" borderId="3" xfId="0" applyFont="1" applyFill="1" applyBorder="1"/>
    <xf numFmtId="0" fontId="16" fillId="3" borderId="3" xfId="0" applyFont="1" applyFill="1" applyBorder="1" applyAlignment="1">
      <alignment wrapText="1"/>
    </xf>
    <xf numFmtId="0" fontId="16" fillId="3" borderId="4" xfId="0" applyFont="1" applyFill="1" applyBorder="1" applyAlignment="1">
      <alignment wrapText="1"/>
    </xf>
    <xf numFmtId="0" fontId="16" fillId="0" borderId="40" xfId="0" applyFont="1" applyBorder="1"/>
    <xf numFmtId="0" fontId="17" fillId="4" borderId="8" xfId="0" applyFont="1" applyFill="1" applyBorder="1"/>
    <xf numFmtId="0" fontId="17" fillId="0" borderId="0" xfId="0" applyFont="1"/>
    <xf numFmtId="0" fontId="17" fillId="0" borderId="77" xfId="0" applyFont="1" applyBorder="1" applyAlignment="1">
      <alignment horizontal="center"/>
    </xf>
    <xf numFmtId="0" fontId="17" fillId="0" borderId="105" xfId="0" applyFont="1" applyBorder="1" applyAlignment="1">
      <alignment horizontal="center"/>
    </xf>
    <xf numFmtId="0" fontId="17" fillId="0" borderId="0" xfId="0" applyFont="1" applyAlignment="1">
      <alignment wrapText="1"/>
    </xf>
    <xf numFmtId="0" fontId="16" fillId="2" borderId="2" xfId="0" applyFont="1" applyFill="1" applyBorder="1"/>
    <xf numFmtId="0" fontId="16" fillId="2" borderId="62" xfId="0" applyFont="1" applyFill="1" applyBorder="1"/>
    <xf numFmtId="0" fontId="17" fillId="6" borderId="37" xfId="0" applyFont="1" applyFill="1" applyBorder="1"/>
    <xf numFmtId="0" fontId="16" fillId="2" borderId="2" xfId="0" applyFont="1" applyFill="1" applyBorder="1" applyAlignment="1">
      <alignment wrapText="1"/>
    </xf>
    <xf numFmtId="0" fontId="16" fillId="2" borderId="37" xfId="0" applyFont="1" applyFill="1" applyBorder="1"/>
    <xf numFmtId="0" fontId="17" fillId="5" borderId="10" xfId="0" applyFont="1" applyFill="1" applyBorder="1" applyAlignment="1">
      <alignment horizontal="center"/>
    </xf>
    <xf numFmtId="0" fontId="17" fillId="6" borderId="9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 wrapText="1"/>
    </xf>
    <xf numFmtId="0" fontId="17" fillId="2" borderId="26" xfId="0" applyFont="1" applyFill="1" applyBorder="1" applyAlignment="1">
      <alignment horizontal="center" wrapText="1"/>
    </xf>
    <xf numFmtId="0" fontId="17" fillId="3" borderId="12" xfId="0" applyFont="1" applyFill="1" applyBorder="1" applyAlignment="1">
      <alignment wrapText="1"/>
    </xf>
    <xf numFmtId="0" fontId="16" fillId="0" borderId="5" xfId="0" applyFont="1" applyBorder="1" applyAlignment="1">
      <alignment wrapText="1"/>
    </xf>
    <xf numFmtId="0" fontId="16" fillId="0" borderId="6" xfId="0" applyFont="1" applyBorder="1"/>
    <xf numFmtId="0" fontId="17" fillId="12" borderId="9" xfId="0" applyFont="1" applyFill="1" applyBorder="1" applyAlignment="1">
      <alignment horizontal="center"/>
    </xf>
    <xf numFmtId="0" fontId="17" fillId="17" borderId="8" xfId="0" applyFont="1" applyFill="1" applyBorder="1" applyAlignment="1">
      <alignment horizontal="center" vertical="center"/>
    </xf>
    <xf numFmtId="0" fontId="17" fillId="17" borderId="9" xfId="0" applyFont="1" applyFill="1" applyBorder="1" applyAlignment="1">
      <alignment horizontal="center" vertical="center"/>
    </xf>
    <xf numFmtId="0" fontId="17" fillId="17" borderId="26" xfId="0" applyFont="1" applyFill="1" applyBorder="1" applyAlignment="1">
      <alignment horizontal="center" vertical="center"/>
    </xf>
    <xf numFmtId="0" fontId="17" fillId="17" borderId="98" xfId="0" applyFont="1" applyFill="1" applyBorder="1" applyAlignment="1">
      <alignment horizontal="center" vertical="center"/>
    </xf>
    <xf numFmtId="0" fontId="16" fillId="2" borderId="21" xfId="0" applyFont="1" applyFill="1" applyBorder="1"/>
    <xf numFmtId="0" fontId="17" fillId="2" borderId="8" xfId="0" applyFont="1" applyFill="1" applyBorder="1"/>
    <xf numFmtId="0" fontId="17" fillId="2" borderId="12" xfId="0" applyFont="1" applyFill="1" applyBorder="1" applyAlignment="1">
      <alignment wrapText="1"/>
    </xf>
    <xf numFmtId="0" fontId="17" fillId="10" borderId="12" xfId="0" applyFont="1" applyFill="1" applyBorder="1"/>
    <xf numFmtId="0" fontId="17" fillId="10" borderId="3" xfId="0" applyFont="1" applyFill="1" applyBorder="1"/>
    <xf numFmtId="0" fontId="17" fillId="10" borderId="4" xfId="0" applyFont="1" applyFill="1" applyBorder="1"/>
    <xf numFmtId="0" fontId="17" fillId="4" borderId="4" xfId="0" applyFont="1" applyFill="1" applyBorder="1"/>
    <xf numFmtId="0" fontId="16" fillId="2" borderId="9" xfId="0" applyFont="1" applyFill="1" applyBorder="1"/>
    <xf numFmtId="0" fontId="17" fillId="6" borderId="98" xfId="0" applyFont="1" applyFill="1" applyBorder="1"/>
    <xf numFmtId="0" fontId="17" fillId="18" borderId="8" xfId="0" applyFont="1" applyFill="1" applyBorder="1" applyAlignment="1">
      <alignment horizontal="center" vertical="center"/>
    </xf>
    <xf numFmtId="0" fontId="17" fillId="18" borderId="9" xfId="0" applyFont="1" applyFill="1" applyBorder="1" applyAlignment="1">
      <alignment horizontal="center" vertical="center"/>
    </xf>
    <xf numFmtId="0" fontId="17" fillId="18" borderId="26" xfId="0" applyFont="1" applyFill="1" applyBorder="1" applyAlignment="1">
      <alignment horizontal="center" vertical="center"/>
    </xf>
    <xf numFmtId="0" fontId="17" fillId="18" borderId="98" xfId="0" applyFont="1" applyFill="1" applyBorder="1" applyAlignment="1">
      <alignment horizontal="center" vertical="center"/>
    </xf>
    <xf numFmtId="0" fontId="16" fillId="16" borderId="26" xfId="0" applyFont="1" applyFill="1" applyBorder="1"/>
    <xf numFmtId="0" fontId="16" fillId="16" borderId="0" xfId="0" applyFont="1" applyFill="1"/>
    <xf numFmtId="0" fontId="5" fillId="0" borderId="19" xfId="0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right" vertical="top"/>
    </xf>
    <xf numFmtId="0" fontId="5" fillId="0" borderId="32" xfId="0" applyFont="1" applyBorder="1" applyAlignment="1">
      <alignment horizontal="right" vertical="top"/>
    </xf>
    <xf numFmtId="0" fontId="16" fillId="0" borderId="1" xfId="0" applyFont="1" applyBorder="1" applyAlignment="1">
      <alignment horizontal="right"/>
    </xf>
    <xf numFmtId="0" fontId="16" fillId="0" borderId="0" xfId="0" applyFont="1" applyAlignment="1">
      <alignment horizontal="right"/>
    </xf>
    <xf numFmtId="0" fontId="16" fillId="0" borderId="32" xfId="0" applyFont="1" applyBorder="1" applyAlignment="1">
      <alignment horizontal="right" vertical="top" wrapText="1"/>
    </xf>
    <xf numFmtId="0" fontId="16" fillId="0" borderId="32" xfId="0" applyFont="1" applyBorder="1" applyAlignment="1">
      <alignment horizontal="right" wrapText="1"/>
    </xf>
    <xf numFmtId="0" fontId="32" fillId="0" borderId="85" xfId="0" applyFont="1" applyBorder="1"/>
    <xf numFmtId="0" fontId="32" fillId="0" borderId="84" xfId="0" applyFont="1" applyBorder="1"/>
    <xf numFmtId="0" fontId="32" fillId="0" borderId="82" xfId="0" applyFont="1" applyBorder="1" applyAlignment="1">
      <alignment wrapText="1"/>
    </xf>
    <xf numFmtId="0" fontId="32" fillId="0" borderId="94" xfId="0" applyFont="1" applyBorder="1" applyAlignment="1">
      <alignment wrapText="1"/>
    </xf>
    <xf numFmtId="0" fontId="32" fillId="0" borderId="110" xfId="0" applyFont="1" applyBorder="1"/>
    <xf numFmtId="0" fontId="32" fillId="0" borderId="111" xfId="0" applyFont="1" applyBorder="1"/>
    <xf numFmtId="0" fontId="32" fillId="0" borderId="0" xfId="0" applyFont="1"/>
    <xf numFmtId="0" fontId="33" fillId="0" borderId="112" xfId="0" applyFont="1" applyBorder="1"/>
    <xf numFmtId="0" fontId="5" fillId="0" borderId="112" xfId="0" applyFont="1" applyBorder="1"/>
    <xf numFmtId="0" fontId="16" fillId="0" borderId="112" xfId="0" applyFont="1" applyBorder="1"/>
    <xf numFmtId="0" fontId="5" fillId="0" borderId="112" xfId="0" applyFont="1" applyBorder="1" applyAlignment="1">
      <alignment vertical="top"/>
    </xf>
    <xf numFmtId="0" fontId="16" fillId="0" borderId="115" xfId="0" applyFont="1" applyBorder="1"/>
    <xf numFmtId="0" fontId="16" fillId="0" borderId="112" xfId="0" applyFont="1" applyBorder="1" applyAlignment="1">
      <alignment wrapText="1"/>
    </xf>
    <xf numFmtId="0" fontId="16" fillId="0" borderId="112" xfId="0" applyFont="1" applyBorder="1" applyAlignment="1">
      <alignment vertical="top" wrapText="1"/>
    </xf>
    <xf numFmtId="0" fontId="16" fillId="0" borderId="117" xfId="0" applyFont="1" applyBorder="1"/>
    <xf numFmtId="0" fontId="1" fillId="0" borderId="1" xfId="3" applyFont="1" applyBorder="1"/>
    <xf numFmtId="0" fontId="1" fillId="0" borderId="112" xfId="3" applyFont="1" applyBorder="1"/>
    <xf numFmtId="0" fontId="1" fillId="0" borderId="2" xfId="3" applyFont="1" applyBorder="1" applyAlignment="1">
      <alignment wrapText="1"/>
    </xf>
    <xf numFmtId="0" fontId="1" fillId="0" borderId="112" xfId="3" applyFont="1" applyBorder="1" applyAlignment="1">
      <alignment wrapText="1"/>
    </xf>
    <xf numFmtId="0" fontId="3" fillId="0" borderId="112" xfId="3" applyBorder="1"/>
    <xf numFmtId="0" fontId="6" fillId="12" borderId="59" xfId="3" applyFont="1" applyFill="1" applyBorder="1" applyAlignment="1">
      <alignment horizontal="center" wrapText="1"/>
    </xf>
    <xf numFmtId="0" fontId="20" fillId="12" borderId="59" xfId="3" applyFont="1" applyFill="1" applyBorder="1" applyAlignment="1">
      <alignment horizontal="center"/>
    </xf>
    <xf numFmtId="0" fontId="5" fillId="0" borderId="123" xfId="0" applyFont="1" applyBorder="1" applyAlignment="1">
      <alignment wrapText="1"/>
    </xf>
    <xf numFmtId="0" fontId="5" fillId="0" borderId="115" xfId="0" applyFont="1" applyBorder="1"/>
    <xf numFmtId="0" fontId="0" fillId="0" borderId="112" xfId="0" applyBorder="1"/>
    <xf numFmtId="0" fontId="16" fillId="14" borderId="19" xfId="0" applyFont="1" applyFill="1" applyBorder="1" applyAlignment="1">
      <alignment wrapText="1"/>
    </xf>
    <xf numFmtId="0" fontId="17" fillId="7" borderId="26" xfId="0" applyFont="1" applyFill="1" applyBorder="1" applyAlignment="1">
      <alignment horizontal="center"/>
    </xf>
    <xf numFmtId="0" fontId="17" fillId="7" borderId="38" xfId="0" applyFont="1" applyFill="1" applyBorder="1" applyAlignment="1">
      <alignment horizontal="center"/>
    </xf>
    <xf numFmtId="0" fontId="17" fillId="7" borderId="3" xfId="0" applyFont="1" applyFill="1" applyBorder="1" applyAlignment="1">
      <alignment horizontal="center"/>
    </xf>
    <xf numFmtId="0" fontId="35" fillId="0" borderId="84" xfId="5" applyFont="1" applyBorder="1"/>
    <xf numFmtId="0" fontId="35" fillId="0" borderId="82" xfId="5" applyFont="1" applyBorder="1" applyAlignment="1">
      <alignment wrapText="1"/>
    </xf>
    <xf numFmtId="0" fontId="33" fillId="0" borderId="123" xfId="0" applyFont="1" applyBorder="1" applyAlignment="1">
      <alignment wrapText="1"/>
    </xf>
    <xf numFmtId="0" fontId="33" fillId="0" borderId="115" xfId="0" applyFont="1" applyBorder="1"/>
    <xf numFmtId="164" fontId="5" fillId="0" borderId="0" xfId="3" applyNumberFormat="1" applyFont="1" applyAlignment="1">
      <alignment wrapText="1"/>
    </xf>
    <xf numFmtId="0" fontId="36" fillId="0" borderId="2" xfId="0" applyFont="1" applyBorder="1"/>
    <xf numFmtId="0" fontId="16" fillId="0" borderId="119" xfId="0" applyFont="1" applyBorder="1" applyAlignment="1">
      <alignment horizontal="left"/>
    </xf>
    <xf numFmtId="0" fontId="16" fillId="0" borderId="118" xfId="0" applyFont="1" applyBorder="1" applyAlignment="1">
      <alignment horizontal="left"/>
    </xf>
    <xf numFmtId="0" fontId="16" fillId="0" borderId="115" xfId="0" applyFont="1" applyBorder="1" applyAlignment="1">
      <alignment wrapText="1"/>
    </xf>
    <xf numFmtId="0" fontId="16" fillId="0" borderId="114" xfId="0" applyFont="1" applyBorder="1" applyAlignment="1">
      <alignment wrapText="1"/>
    </xf>
    <xf numFmtId="0" fontId="16" fillId="0" borderId="113" xfId="0" applyFont="1" applyBorder="1" applyAlignment="1">
      <alignment wrapText="1"/>
    </xf>
    <xf numFmtId="0" fontId="5" fillId="0" borderId="32" xfId="0" applyFont="1" applyBorder="1" applyAlignment="1">
      <alignment horizontal="left" wrapText="1"/>
    </xf>
    <xf numFmtId="0" fontId="5" fillId="0" borderId="29" xfId="0" applyFont="1" applyBorder="1" applyAlignment="1">
      <alignment horizontal="left" wrapText="1"/>
    </xf>
    <xf numFmtId="0" fontId="5" fillId="0" borderId="33" xfId="0" applyFont="1" applyBorder="1" applyAlignment="1">
      <alignment horizontal="left" wrapText="1"/>
    </xf>
    <xf numFmtId="0" fontId="25" fillId="0" borderId="82" xfId="0" applyFont="1" applyBorder="1" applyAlignment="1">
      <alignment horizontal="left"/>
    </xf>
    <xf numFmtId="0" fontId="24" fillId="0" borderId="83" xfId="0" applyFont="1" applyBorder="1"/>
    <xf numFmtId="0" fontId="25" fillId="0" borderId="1" xfId="0" applyFont="1" applyBorder="1" applyAlignment="1">
      <alignment horizontal="left" wrapText="1"/>
    </xf>
    <xf numFmtId="0" fontId="16" fillId="0" borderId="32" xfId="0" applyFont="1" applyBorder="1" applyAlignment="1">
      <alignment horizontal="left"/>
    </xf>
    <xf numFmtId="0" fontId="16" fillId="0" borderId="28" xfId="0" applyFont="1" applyBorder="1" applyAlignment="1">
      <alignment horizontal="left"/>
    </xf>
    <xf numFmtId="0" fontId="16" fillId="0" borderId="32" xfId="0" applyFont="1" applyBorder="1" applyAlignment="1">
      <alignment horizontal="left" wrapText="1"/>
    </xf>
    <xf numFmtId="0" fontId="16" fillId="0" borderId="29" xfId="0" applyFont="1" applyBorder="1" applyAlignment="1">
      <alignment horizontal="left" wrapText="1"/>
    </xf>
    <xf numFmtId="0" fontId="16" fillId="0" borderId="33" xfId="0" applyFont="1" applyBorder="1" applyAlignment="1">
      <alignment horizontal="left" wrapText="1"/>
    </xf>
    <xf numFmtId="0" fontId="5" fillId="0" borderId="32" xfId="0" quotePrefix="1" applyFont="1" applyBorder="1" applyAlignment="1">
      <alignment horizontal="left" wrapText="1"/>
    </xf>
    <xf numFmtId="0" fontId="5" fillId="0" borderId="29" xfId="0" quotePrefix="1" applyFont="1" applyBorder="1" applyAlignment="1">
      <alignment horizontal="left" wrapText="1"/>
    </xf>
    <xf numFmtId="0" fontId="5" fillId="0" borderId="33" xfId="0" quotePrefix="1" applyFont="1" applyBorder="1" applyAlignment="1">
      <alignment horizontal="left" wrapText="1"/>
    </xf>
    <xf numFmtId="0" fontId="8" fillId="6" borderId="26" xfId="0" applyFont="1" applyFill="1" applyBorder="1" applyAlignment="1">
      <alignment horizontal="center"/>
    </xf>
    <xf numFmtId="0" fontId="9" fillId="0" borderId="3" xfId="0" applyFont="1" applyBorder="1"/>
    <xf numFmtId="0" fontId="9" fillId="0" borderId="4" xfId="0" applyFont="1" applyBorder="1"/>
    <xf numFmtId="6" fontId="16" fillId="0" borderId="34" xfId="0" applyNumberFormat="1" applyFont="1" applyBorder="1" applyAlignment="1">
      <alignment horizontal="left" wrapText="1"/>
    </xf>
    <xf numFmtId="0" fontId="16" fillId="0" borderId="35" xfId="0" applyFont="1" applyBorder="1" applyAlignment="1">
      <alignment horizontal="left" wrapText="1"/>
    </xf>
    <xf numFmtId="0" fontId="16" fillId="0" borderId="36" xfId="0" applyFont="1" applyBorder="1" applyAlignment="1">
      <alignment horizontal="left" wrapText="1"/>
    </xf>
    <xf numFmtId="0" fontId="5" fillId="0" borderId="40" xfId="0" applyFont="1" applyBorder="1" applyAlignment="1">
      <alignment horizontal="left" wrapText="1"/>
    </xf>
    <xf numFmtId="0" fontId="5" fillId="0" borderId="27" xfId="0" applyFont="1" applyBorder="1" applyAlignment="1">
      <alignment horizontal="left" wrapText="1"/>
    </xf>
    <xf numFmtId="0" fontId="5" fillId="0" borderId="41" xfId="0" applyFont="1" applyBorder="1" applyAlignment="1">
      <alignment horizontal="left" wrapText="1"/>
    </xf>
    <xf numFmtId="0" fontId="8" fillId="3" borderId="12" xfId="0" applyFont="1" applyFill="1" applyBorder="1" applyAlignment="1">
      <alignment wrapText="1"/>
    </xf>
    <xf numFmtId="0" fontId="16" fillId="0" borderId="42" xfId="0" applyFont="1" applyBorder="1" applyAlignment="1">
      <alignment horizontal="left"/>
    </xf>
    <xf numFmtId="0" fontId="16" fillId="0" borderId="54" xfId="0" applyFont="1" applyBorder="1" applyAlignment="1">
      <alignment horizontal="left"/>
    </xf>
    <xf numFmtId="0" fontId="8" fillId="6" borderId="26" xfId="0" applyFont="1" applyFill="1" applyBorder="1" applyAlignment="1">
      <alignment horizontal="center" wrapText="1"/>
    </xf>
    <xf numFmtId="0" fontId="9" fillId="0" borderId="3" xfId="0" applyFont="1" applyBorder="1" applyAlignment="1">
      <alignment wrapText="1"/>
    </xf>
    <xf numFmtId="0" fontId="9" fillId="0" borderId="4" xfId="0" applyFont="1" applyBorder="1" applyAlignment="1">
      <alignment wrapText="1"/>
    </xf>
    <xf numFmtId="0" fontId="12" fillId="5" borderId="12" xfId="0" applyFont="1" applyFill="1" applyBorder="1" applyAlignment="1">
      <alignment horizontal="center"/>
    </xf>
    <xf numFmtId="0" fontId="13" fillId="0" borderId="3" xfId="0" applyFont="1" applyBorder="1"/>
    <xf numFmtId="0" fontId="13" fillId="0" borderId="38" xfId="0" applyFont="1" applyBorder="1"/>
    <xf numFmtId="0" fontId="8" fillId="0" borderId="26" xfId="0" applyFont="1" applyBorder="1"/>
    <xf numFmtId="0" fontId="8" fillId="0" borderId="3" xfId="0" applyFont="1" applyBorder="1"/>
    <xf numFmtId="0" fontId="14" fillId="0" borderId="3" xfId="0" applyFont="1" applyBorder="1"/>
    <xf numFmtId="0" fontId="14" fillId="0" borderId="4" xfId="0" applyFont="1" applyBorder="1"/>
    <xf numFmtId="0" fontId="5" fillId="0" borderId="6" xfId="0" applyFont="1" applyBorder="1"/>
    <xf numFmtId="0" fontId="6" fillId="8" borderId="12" xfId="0" applyFont="1" applyFill="1" applyBorder="1" applyAlignment="1">
      <alignment horizontal="center"/>
    </xf>
    <xf numFmtId="0" fontId="7" fillId="0" borderId="4" xfId="0" applyFont="1" applyBorder="1"/>
    <xf numFmtId="0" fontId="6" fillId="3" borderId="0" xfId="0" applyFont="1" applyFill="1" applyAlignment="1">
      <alignment horizontal="center"/>
    </xf>
    <xf numFmtId="0" fontId="5" fillId="0" borderId="34" xfId="0" applyFont="1" applyBorder="1" applyAlignment="1">
      <alignment horizontal="left" wrapText="1"/>
    </xf>
    <xf numFmtId="0" fontId="5" fillId="0" borderId="35" xfId="0" applyFont="1" applyBorder="1" applyAlignment="1">
      <alignment horizontal="left" wrapText="1"/>
    </xf>
    <xf numFmtId="0" fontId="5" fillId="0" borderId="36" xfId="0" applyFont="1" applyBorder="1" applyAlignment="1">
      <alignment horizontal="left" wrapText="1"/>
    </xf>
    <xf numFmtId="0" fontId="16" fillId="0" borderId="115" xfId="0" applyFont="1" applyBorder="1" applyAlignment="1">
      <alignment horizontal="left" wrapText="1"/>
    </xf>
    <xf numFmtId="0" fontId="16" fillId="0" borderId="114" xfId="0" applyFont="1" applyBorder="1" applyAlignment="1">
      <alignment horizontal="left" wrapText="1"/>
    </xf>
    <xf numFmtId="0" fontId="16" fillId="0" borderId="113" xfId="0" applyFont="1" applyBorder="1" applyAlignment="1">
      <alignment horizontal="left" wrapText="1"/>
    </xf>
    <xf numFmtId="0" fontId="0" fillId="0" borderId="114" xfId="0" applyBorder="1" applyAlignment="1">
      <alignment horizontal="left" wrapText="1"/>
    </xf>
    <xf numFmtId="0" fontId="0" fillId="0" borderId="113" xfId="0" applyBorder="1" applyAlignment="1">
      <alignment horizontal="left" wrapText="1"/>
    </xf>
    <xf numFmtId="0" fontId="8" fillId="3" borderId="12" xfId="0" applyFont="1" applyFill="1" applyBorder="1" applyAlignment="1">
      <alignment horizontal="left" wrapText="1"/>
    </xf>
    <xf numFmtId="0" fontId="8" fillId="3" borderId="3" xfId="0" applyFont="1" applyFill="1" applyBorder="1" applyAlignment="1">
      <alignment horizontal="left" wrapText="1"/>
    </xf>
    <xf numFmtId="0" fontId="8" fillId="3" borderId="4" xfId="0" applyFont="1" applyFill="1" applyBorder="1" applyAlignment="1">
      <alignment horizontal="left" wrapText="1"/>
    </xf>
    <xf numFmtId="0" fontId="0" fillId="0" borderId="6" xfId="0" applyBorder="1" applyAlignment="1">
      <alignment wrapText="1"/>
    </xf>
    <xf numFmtId="0" fontId="5" fillId="0" borderId="32" xfId="0" applyFont="1" applyBorder="1" applyAlignment="1">
      <alignment wrapText="1"/>
    </xf>
    <xf numFmtId="0" fontId="15" fillId="0" borderId="29" xfId="0" applyFont="1" applyBorder="1"/>
    <xf numFmtId="0" fontId="15" fillId="0" borderId="33" xfId="0" applyFont="1" applyBorder="1"/>
    <xf numFmtId="0" fontId="5" fillId="4" borderId="26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12" fillId="9" borderId="12" xfId="0" applyFont="1" applyFill="1" applyBorder="1" applyAlignment="1">
      <alignment horizontal="left"/>
    </xf>
    <xf numFmtId="0" fontId="12" fillId="9" borderId="3" xfId="0" applyFont="1" applyFill="1" applyBorder="1" applyAlignment="1">
      <alignment horizontal="left"/>
    </xf>
    <xf numFmtId="0" fontId="12" fillId="9" borderId="4" xfId="0" applyFont="1" applyFill="1" applyBorder="1" applyAlignment="1">
      <alignment horizontal="left"/>
    </xf>
    <xf numFmtId="0" fontId="8" fillId="5" borderId="12" xfId="0" applyFont="1" applyFill="1" applyBorder="1" applyAlignment="1">
      <alignment horizontal="center"/>
    </xf>
    <xf numFmtId="0" fontId="9" fillId="0" borderId="38" xfId="0" applyFont="1" applyBorder="1"/>
    <xf numFmtId="0" fontId="8" fillId="7" borderId="26" xfId="0" applyFont="1" applyFill="1" applyBorder="1" applyAlignment="1">
      <alignment horizontal="center"/>
    </xf>
    <xf numFmtId="0" fontId="8" fillId="7" borderId="38" xfId="0" applyFont="1" applyFill="1" applyBorder="1" applyAlignment="1">
      <alignment horizontal="center"/>
    </xf>
    <xf numFmtId="0" fontId="10" fillId="2" borderId="50" xfId="0" applyFont="1" applyFill="1" applyBorder="1" applyAlignment="1">
      <alignment horizontal="center"/>
    </xf>
    <xf numFmtId="0" fontId="10" fillId="2" borderId="80" xfId="0" applyFont="1" applyFill="1" applyBorder="1" applyAlignment="1">
      <alignment horizontal="center"/>
    </xf>
    <xf numFmtId="0" fontId="6" fillId="4" borderId="12" xfId="0" applyFont="1" applyFill="1" applyBorder="1"/>
    <xf numFmtId="0" fontId="6" fillId="4" borderId="38" xfId="0" applyFont="1" applyFill="1" applyBorder="1"/>
    <xf numFmtId="0" fontId="6" fillId="0" borderId="12" xfId="0" applyFont="1" applyBorder="1" applyAlignment="1">
      <alignment horizontal="left"/>
    </xf>
    <xf numFmtId="0" fontId="6" fillId="0" borderId="38" xfId="0" applyFont="1" applyBorder="1" applyAlignment="1">
      <alignment horizontal="left"/>
    </xf>
    <xf numFmtId="0" fontId="5" fillId="2" borderId="46" xfId="0" applyFont="1" applyFill="1" applyBorder="1"/>
    <xf numFmtId="0" fontId="5" fillId="2" borderId="45" xfId="0" applyFont="1" applyFill="1" applyBorder="1"/>
    <xf numFmtId="0" fontId="6" fillId="5" borderId="12" xfId="0" applyFont="1" applyFill="1" applyBorder="1" applyAlignment="1">
      <alignment horizontal="center"/>
    </xf>
    <xf numFmtId="0" fontId="0" fillId="0" borderId="38" xfId="0" applyBorder="1"/>
    <xf numFmtId="0" fontId="0" fillId="0" borderId="60" xfId="0" applyBorder="1" applyAlignment="1">
      <alignment horizontal="center"/>
    </xf>
    <xf numFmtId="0" fontId="16" fillId="0" borderId="29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28" xfId="0" applyFont="1" applyBorder="1" applyAlignment="1">
      <alignment horizontal="left"/>
    </xf>
    <xf numFmtId="0" fontId="16" fillId="0" borderId="1" xfId="0" applyFont="1" applyBorder="1"/>
    <xf numFmtId="0" fontId="17" fillId="16" borderId="12" xfId="0" applyFont="1" applyFill="1" applyBorder="1"/>
    <xf numFmtId="0" fontId="17" fillId="16" borderId="3" xfId="0" applyFont="1" applyFill="1" applyBorder="1"/>
    <xf numFmtId="0" fontId="0" fillId="0" borderId="3" xfId="0" applyBorder="1"/>
    <xf numFmtId="0" fontId="21" fillId="0" borderId="26" xfId="1" applyFont="1" applyBorder="1" applyAlignment="1" applyProtection="1">
      <alignment horizontal="center"/>
    </xf>
    <xf numFmtId="0" fontId="22" fillId="0" borderId="3" xfId="0" applyFont="1" applyBorder="1" applyAlignment="1">
      <alignment horizontal="center"/>
    </xf>
    <xf numFmtId="0" fontId="22" fillId="0" borderId="38" xfId="0" applyFont="1" applyBorder="1" applyAlignment="1">
      <alignment horizontal="center"/>
    </xf>
    <xf numFmtId="0" fontId="16" fillId="0" borderId="1" xfId="0" applyFont="1" applyBorder="1" applyAlignment="1">
      <alignment horizontal="left" wrapText="1"/>
    </xf>
    <xf numFmtId="0" fontId="8" fillId="2" borderId="1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38" xfId="0" applyFont="1" applyFill="1" applyBorder="1" applyAlignment="1">
      <alignment horizontal="center"/>
    </xf>
    <xf numFmtId="0" fontId="6" fillId="5" borderId="12" xfId="0" applyFont="1" applyFill="1" applyBorder="1" applyAlignment="1">
      <alignment horizontal="left"/>
    </xf>
    <xf numFmtId="0" fontId="6" fillId="5" borderId="38" xfId="0" applyFont="1" applyFill="1" applyBorder="1" applyAlignment="1">
      <alignment horizontal="left"/>
    </xf>
    <xf numFmtId="0" fontId="21" fillId="0" borderId="37" xfId="1" applyFont="1" applyBorder="1" applyAlignment="1" applyProtection="1">
      <alignment horizontal="center"/>
    </xf>
    <xf numFmtId="0" fontId="21" fillId="0" borderId="0" xfId="1" applyFont="1" applyBorder="1" applyAlignment="1" applyProtection="1">
      <alignment horizontal="center"/>
    </xf>
    <xf numFmtId="0" fontId="21" fillId="0" borderId="39" xfId="1" applyFont="1" applyBorder="1" applyAlignment="1" applyProtection="1">
      <alignment horizontal="center"/>
    </xf>
    <xf numFmtId="0" fontId="5" fillId="0" borderId="1" xfId="0" applyFont="1" applyBorder="1" applyAlignment="1">
      <alignment horizontal="left" wrapText="1"/>
    </xf>
    <xf numFmtId="0" fontId="5" fillId="2" borderId="40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/>
    </xf>
    <xf numFmtId="0" fontId="16" fillId="14" borderId="32" xfId="0" applyFont="1" applyFill="1" applyBorder="1" applyAlignment="1">
      <alignment horizontal="left"/>
    </xf>
    <xf numFmtId="0" fontId="16" fillId="14" borderId="28" xfId="0" applyFont="1" applyFill="1" applyBorder="1" applyAlignment="1">
      <alignment horizontal="left"/>
    </xf>
    <xf numFmtId="0" fontId="16" fillId="0" borderId="28" xfId="0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10" fillId="0" borderId="34" xfId="0" applyFont="1" applyBorder="1" applyAlignment="1">
      <alignment wrapText="1"/>
    </xf>
    <xf numFmtId="0" fontId="9" fillId="0" borderId="35" xfId="0" applyFont="1" applyBorder="1"/>
    <xf numFmtId="0" fontId="9" fillId="0" borderId="36" xfId="0" applyFont="1" applyBorder="1"/>
    <xf numFmtId="0" fontId="6" fillId="7" borderId="37" xfId="0" applyFont="1" applyFill="1" applyBorder="1" applyAlignment="1">
      <alignment horizontal="center"/>
    </xf>
    <xf numFmtId="0" fontId="6" fillId="7" borderId="0" xfId="0" applyFont="1" applyFill="1" applyAlignment="1">
      <alignment horizontal="center"/>
    </xf>
    <xf numFmtId="0" fontId="6" fillId="7" borderId="39" xfId="0" applyFont="1" applyFill="1" applyBorder="1" applyAlignment="1">
      <alignment horizontal="center"/>
    </xf>
    <xf numFmtId="0" fontId="6" fillId="6" borderId="37" xfId="0" applyFont="1" applyFill="1" applyBorder="1" applyAlignment="1">
      <alignment horizontal="center"/>
    </xf>
    <xf numFmtId="0" fontId="6" fillId="6" borderId="0" xfId="0" applyFont="1" applyFill="1" applyAlignment="1">
      <alignment horizontal="center"/>
    </xf>
    <xf numFmtId="0" fontId="6" fillId="7" borderId="57" xfId="0" applyFont="1" applyFill="1" applyBorder="1" applyAlignment="1">
      <alignment horizontal="center"/>
    </xf>
    <xf numFmtId="0" fontId="5" fillId="0" borderId="29" xfId="0" applyFont="1" applyBorder="1" applyAlignment="1">
      <alignment wrapText="1"/>
    </xf>
    <xf numFmtId="0" fontId="5" fillId="0" borderId="33" xfId="0" applyFont="1" applyBorder="1" applyAlignment="1">
      <alignment wrapText="1"/>
    </xf>
    <xf numFmtId="0" fontId="16" fillId="16" borderId="5" xfId="0" applyFont="1" applyFill="1" applyBorder="1" applyAlignment="1">
      <alignment horizontal="center" wrapText="1"/>
    </xf>
    <xf numFmtId="0" fontId="16" fillId="16" borderId="79" xfId="0" applyFont="1" applyFill="1" applyBorder="1" applyAlignment="1">
      <alignment horizontal="center" wrapText="1"/>
    </xf>
    <xf numFmtId="0" fontId="16" fillId="0" borderId="91" xfId="0" applyFont="1" applyBorder="1" applyAlignment="1">
      <alignment horizontal="left"/>
    </xf>
    <xf numFmtId="0" fontId="16" fillId="0" borderId="92" xfId="0" applyFont="1" applyBorder="1" applyAlignment="1">
      <alignment horizontal="left"/>
    </xf>
    <xf numFmtId="0" fontId="16" fillId="0" borderId="93" xfId="0" applyFont="1" applyBorder="1" applyAlignment="1">
      <alignment horizontal="left"/>
    </xf>
    <xf numFmtId="0" fontId="5" fillId="0" borderId="32" xfId="0" applyFont="1" applyBorder="1" applyAlignment="1">
      <alignment horizontal="center" wrapText="1"/>
    </xf>
    <xf numFmtId="0" fontId="5" fillId="0" borderId="29" xfId="0" applyFont="1" applyBorder="1" applyAlignment="1">
      <alignment horizontal="center" wrapText="1"/>
    </xf>
    <xf numFmtId="0" fontId="5" fillId="0" borderId="33" xfId="0" applyFont="1" applyBorder="1" applyAlignment="1">
      <alignment horizontal="center" wrapText="1"/>
    </xf>
    <xf numFmtId="0" fontId="16" fillId="0" borderId="48" xfId="0" applyFont="1" applyBorder="1" applyAlignment="1">
      <alignment horizontal="left" wrapText="1"/>
    </xf>
    <xf numFmtId="0" fontId="16" fillId="0" borderId="63" xfId="0" applyFont="1" applyBorder="1" applyAlignment="1">
      <alignment horizontal="left" wrapText="1"/>
    </xf>
    <xf numFmtId="0" fontId="16" fillId="0" borderId="107" xfId="0" applyFont="1" applyBorder="1" applyAlignment="1">
      <alignment horizontal="left" wrapText="1"/>
    </xf>
    <xf numFmtId="0" fontId="10" fillId="12" borderId="34" xfId="0" applyFont="1" applyFill="1" applyBorder="1" applyAlignment="1">
      <alignment wrapText="1"/>
    </xf>
    <xf numFmtId="0" fontId="9" fillId="12" borderId="35" xfId="0" applyFont="1" applyFill="1" applyBorder="1"/>
    <xf numFmtId="0" fontId="9" fillId="12" borderId="36" xfId="0" applyFont="1" applyFill="1" applyBorder="1"/>
    <xf numFmtId="0" fontId="12" fillId="9" borderId="12" xfId="0" applyFont="1" applyFill="1" applyBorder="1" applyAlignment="1">
      <alignment horizontal="center"/>
    </xf>
    <xf numFmtId="0" fontId="12" fillId="9" borderId="3" xfId="0" applyFont="1" applyFill="1" applyBorder="1" applyAlignment="1">
      <alignment horizontal="center"/>
    </xf>
    <xf numFmtId="0" fontId="12" fillId="9" borderId="4" xfId="0" applyFont="1" applyFill="1" applyBorder="1" applyAlignment="1">
      <alignment horizontal="center"/>
    </xf>
    <xf numFmtId="0" fontId="16" fillId="0" borderId="55" xfId="0" applyFont="1" applyBorder="1" applyAlignment="1">
      <alignment horizontal="left" wrapText="1"/>
    </xf>
    <xf numFmtId="0" fontId="5" fillId="0" borderId="43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0" fontId="5" fillId="0" borderId="44" xfId="0" applyFont="1" applyBorder="1" applyAlignment="1">
      <alignment horizontal="left" wrapText="1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17" fillId="16" borderId="12" xfId="0" applyFont="1" applyFill="1" applyBorder="1" applyAlignment="1">
      <alignment horizontal="left"/>
    </xf>
    <xf numFmtId="0" fontId="17" fillId="16" borderId="38" xfId="0" applyFont="1" applyFill="1" applyBorder="1" applyAlignment="1">
      <alignment horizontal="left"/>
    </xf>
    <xf numFmtId="0" fontId="6" fillId="4" borderId="26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16" fillId="16" borderId="32" xfId="0" applyFont="1" applyFill="1" applyBorder="1" applyAlignment="1">
      <alignment horizontal="left"/>
    </xf>
    <xf numFmtId="0" fontId="16" fillId="16" borderId="28" xfId="0" applyFont="1" applyFill="1" applyBorder="1" applyAlignment="1">
      <alignment horizontal="left"/>
    </xf>
    <xf numFmtId="0" fontId="5" fillId="0" borderId="48" xfId="0" applyFont="1" applyBorder="1" applyAlignment="1">
      <alignment horizontal="left" wrapText="1"/>
    </xf>
    <xf numFmtId="0" fontId="5" fillId="0" borderId="63" xfId="0" applyFont="1" applyBorder="1" applyAlignment="1">
      <alignment horizontal="left" wrapText="1"/>
    </xf>
    <xf numFmtId="0" fontId="5" fillId="0" borderId="107" xfId="0" applyFont="1" applyBorder="1" applyAlignment="1">
      <alignment horizontal="left" wrapText="1"/>
    </xf>
    <xf numFmtId="0" fontId="16" fillId="0" borderId="48" xfId="0" applyFont="1" applyBorder="1" applyAlignment="1">
      <alignment horizontal="left"/>
    </xf>
    <xf numFmtId="0" fontId="16" fillId="0" borderId="49" xfId="0" applyFont="1" applyBorder="1" applyAlignment="1">
      <alignment horizontal="left"/>
    </xf>
    <xf numFmtId="0" fontId="5" fillId="0" borderId="40" xfId="0" applyFont="1" applyBorder="1" applyAlignment="1">
      <alignment wrapText="1"/>
    </xf>
    <xf numFmtId="0" fontId="5" fillId="0" borderId="27" xfId="0" applyFont="1" applyBorder="1" applyAlignment="1">
      <alignment wrapText="1"/>
    </xf>
    <xf numFmtId="0" fontId="5" fillId="0" borderId="41" xfId="0" applyFont="1" applyBorder="1" applyAlignment="1">
      <alignment wrapText="1"/>
    </xf>
    <xf numFmtId="0" fontId="16" fillId="0" borderId="100" xfId="0" applyFont="1" applyBorder="1" applyAlignment="1">
      <alignment horizontal="left"/>
    </xf>
    <xf numFmtId="0" fontId="16" fillId="0" borderId="101" xfId="0" applyFont="1" applyBorder="1" applyAlignment="1">
      <alignment horizontal="left"/>
    </xf>
    <xf numFmtId="0" fontId="5" fillId="0" borderId="102" xfId="0" applyFont="1" applyBorder="1" applyAlignment="1">
      <alignment wrapText="1"/>
    </xf>
    <xf numFmtId="0" fontId="15" fillId="0" borderId="103" xfId="0" applyFont="1" applyBorder="1"/>
    <xf numFmtId="0" fontId="15" fillId="0" borderId="104" xfId="0" applyFont="1" applyBorder="1"/>
    <xf numFmtId="0" fontId="31" fillId="0" borderId="108" xfId="1" applyFont="1" applyBorder="1" applyAlignment="1" applyProtection="1">
      <alignment horizontal="center"/>
    </xf>
    <xf numFmtId="0" fontId="16" fillId="0" borderId="60" xfId="0" applyFont="1" applyBorder="1" applyAlignment="1">
      <alignment horizontal="center"/>
    </xf>
    <xf numFmtId="0" fontId="6" fillId="6" borderId="26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center"/>
    </xf>
    <xf numFmtId="0" fontId="6" fillId="7" borderId="26" xfId="0" applyFont="1" applyFill="1" applyBorder="1" applyAlignment="1">
      <alignment horizontal="center"/>
    </xf>
    <xf numFmtId="0" fontId="6" fillId="7" borderId="3" xfId="0" applyFont="1" applyFill="1" applyBorder="1" applyAlignment="1">
      <alignment horizontal="center"/>
    </xf>
    <xf numFmtId="0" fontId="6" fillId="7" borderId="38" xfId="0" applyFont="1" applyFill="1" applyBorder="1" applyAlignment="1">
      <alignment horizontal="center"/>
    </xf>
    <xf numFmtId="0" fontId="17" fillId="5" borderId="12" xfId="0" applyFont="1" applyFill="1" applyBorder="1" applyAlignment="1">
      <alignment horizontal="left"/>
    </xf>
    <xf numFmtId="0" fontId="17" fillId="5" borderId="38" xfId="0" applyFont="1" applyFill="1" applyBorder="1" applyAlignment="1">
      <alignment horizontal="left"/>
    </xf>
    <xf numFmtId="0" fontId="31" fillId="0" borderId="37" xfId="1" applyFont="1" applyBorder="1" applyAlignment="1" applyProtection="1">
      <alignment horizontal="center"/>
    </xf>
    <xf numFmtId="0" fontId="31" fillId="0" borderId="0" xfId="1" applyFont="1" applyBorder="1" applyAlignment="1" applyProtection="1">
      <alignment horizontal="center"/>
    </xf>
    <xf numFmtId="0" fontId="31" fillId="0" borderId="39" xfId="1" applyFont="1" applyBorder="1" applyAlignment="1" applyProtection="1">
      <alignment horizontal="center"/>
    </xf>
    <xf numFmtId="0" fontId="31" fillId="0" borderId="26" xfId="1" applyFont="1" applyBorder="1" applyAlignment="1" applyProtection="1">
      <alignment horizontal="center"/>
    </xf>
    <xf numFmtId="0" fontId="16" fillId="0" borderId="3" xfId="0" applyFont="1" applyBorder="1" applyAlignment="1">
      <alignment horizontal="center"/>
    </xf>
    <xf numFmtId="0" fontId="16" fillId="0" borderId="38" xfId="0" applyFont="1" applyBorder="1" applyAlignment="1">
      <alignment horizontal="center"/>
    </xf>
    <xf numFmtId="0" fontId="28" fillId="0" borderId="82" xfId="0" applyFont="1" applyBorder="1" applyAlignment="1">
      <alignment horizontal="left"/>
    </xf>
    <xf numFmtId="0" fontId="27" fillId="0" borderId="83" xfId="0" applyFont="1" applyBorder="1"/>
    <xf numFmtId="0" fontId="16" fillId="0" borderId="34" xfId="0" applyFont="1" applyBorder="1" applyAlignment="1">
      <alignment horizontal="left" wrapText="1"/>
    </xf>
    <xf numFmtId="0" fontId="17" fillId="5" borderId="12" xfId="0" applyFont="1" applyFill="1" applyBorder="1" applyAlignment="1">
      <alignment horizontal="center"/>
    </xf>
    <xf numFmtId="0" fontId="17" fillId="0" borderId="3" xfId="0" applyFont="1" applyBorder="1"/>
    <xf numFmtId="0" fontId="17" fillId="0" borderId="38" xfId="0" applyFont="1" applyBorder="1"/>
    <xf numFmtId="0" fontId="17" fillId="0" borderId="26" xfId="0" applyFont="1" applyBorder="1"/>
    <xf numFmtId="0" fontId="17" fillId="0" borderId="4" xfId="0" applyFont="1" applyBorder="1"/>
    <xf numFmtId="0" fontId="16" fillId="0" borderId="6" xfId="0" applyFont="1" applyBorder="1"/>
    <xf numFmtId="0" fontId="17" fillId="8" borderId="12" xfId="0" applyFont="1" applyFill="1" applyBorder="1" applyAlignment="1">
      <alignment horizontal="center"/>
    </xf>
    <xf numFmtId="0" fontId="17" fillId="6" borderId="26" xfId="0" applyFont="1" applyFill="1" applyBorder="1" applyAlignment="1">
      <alignment horizontal="center" wrapText="1"/>
    </xf>
    <xf numFmtId="0" fontId="16" fillId="0" borderId="3" xfId="0" applyFont="1" applyBorder="1" applyAlignment="1">
      <alignment wrapText="1"/>
    </xf>
    <xf numFmtId="0" fontId="16" fillId="0" borderId="4" xfId="0" applyFont="1" applyBorder="1" applyAlignment="1">
      <alignment wrapText="1"/>
    </xf>
    <xf numFmtId="0" fontId="17" fillId="3" borderId="3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16" fillId="0" borderId="6" xfId="0" applyFont="1" applyBorder="1" applyAlignment="1">
      <alignment wrapText="1"/>
    </xf>
    <xf numFmtId="0" fontId="17" fillId="6" borderId="26" xfId="0" applyFont="1" applyFill="1" applyBorder="1" applyAlignment="1">
      <alignment horizontal="center"/>
    </xf>
    <xf numFmtId="0" fontId="16" fillId="0" borderId="3" xfId="0" applyFont="1" applyBorder="1"/>
    <xf numFmtId="0" fontId="16" fillId="0" borderId="4" xfId="0" applyFont="1" applyBorder="1"/>
    <xf numFmtId="0" fontId="17" fillId="3" borderId="12" xfId="0" applyFont="1" applyFill="1" applyBorder="1" applyAlignment="1">
      <alignment horizontal="left" wrapText="1"/>
    </xf>
    <xf numFmtId="0" fontId="17" fillId="3" borderId="3" xfId="0" applyFont="1" applyFill="1" applyBorder="1" applyAlignment="1">
      <alignment horizontal="left" wrapText="1"/>
    </xf>
    <xf numFmtId="0" fontId="17" fillId="3" borderId="4" xfId="0" applyFont="1" applyFill="1" applyBorder="1" applyAlignment="1">
      <alignment horizontal="left" wrapText="1"/>
    </xf>
    <xf numFmtId="0" fontId="16" fillId="0" borderId="32" xfId="0" applyFont="1" applyBorder="1" applyAlignment="1">
      <alignment wrapText="1"/>
    </xf>
    <xf numFmtId="0" fontId="16" fillId="0" borderId="29" xfId="0" applyFont="1" applyBorder="1" applyAlignment="1">
      <alignment wrapText="1"/>
    </xf>
    <xf numFmtId="0" fontId="16" fillId="0" borderId="33" xfId="0" applyFont="1" applyBorder="1" applyAlignment="1">
      <alignment wrapText="1"/>
    </xf>
    <xf numFmtId="0" fontId="16" fillId="0" borderId="43" xfId="0" applyFont="1" applyBorder="1" applyAlignment="1">
      <alignment horizontal="left" wrapText="1"/>
    </xf>
    <xf numFmtId="0" fontId="16" fillId="0" borderId="6" xfId="0" applyFont="1" applyBorder="1" applyAlignment="1">
      <alignment horizontal="left" wrapText="1"/>
    </xf>
    <xf numFmtId="0" fontId="16" fillId="0" borderId="44" xfId="0" applyFont="1" applyBorder="1" applyAlignment="1">
      <alignment horizontal="left" wrapText="1"/>
    </xf>
    <xf numFmtId="0" fontId="17" fillId="3" borderId="12" xfId="0" applyFont="1" applyFill="1" applyBorder="1" applyAlignment="1">
      <alignment wrapText="1"/>
    </xf>
    <xf numFmtId="0" fontId="16" fillId="0" borderId="40" xfId="0" applyFont="1" applyBorder="1" applyAlignment="1">
      <alignment horizontal="left" wrapText="1"/>
    </xf>
    <xf numFmtId="0" fontId="16" fillId="0" borderId="27" xfId="0" applyFont="1" applyBorder="1" applyAlignment="1">
      <alignment horizontal="left" wrapText="1"/>
    </xf>
    <xf numFmtId="0" fontId="16" fillId="0" borderId="41" xfId="0" applyFont="1" applyBorder="1" applyAlignment="1">
      <alignment horizontal="left" wrapText="1"/>
    </xf>
    <xf numFmtId="0" fontId="16" fillId="0" borderId="109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61" xfId="0" applyFont="1" applyBorder="1" applyAlignment="1">
      <alignment horizontal="left" wrapText="1"/>
    </xf>
    <xf numFmtId="0" fontId="16" fillId="0" borderId="32" xfId="0" applyFont="1" applyBorder="1" applyAlignment="1">
      <alignment horizontal="left" vertical="top" wrapText="1"/>
    </xf>
    <xf numFmtId="0" fontId="16" fillId="0" borderId="29" xfId="0" applyFont="1" applyBorder="1" applyAlignment="1">
      <alignment horizontal="left" vertical="top" wrapText="1"/>
    </xf>
    <xf numFmtId="0" fontId="16" fillId="0" borderId="33" xfId="0" applyFont="1" applyBorder="1" applyAlignment="1">
      <alignment horizontal="left" vertical="top" wrapText="1"/>
    </xf>
    <xf numFmtId="0" fontId="16" fillId="0" borderId="29" xfId="0" applyFont="1" applyBorder="1"/>
    <xf numFmtId="0" fontId="16" fillId="0" borderId="33" xfId="0" applyFont="1" applyBorder="1"/>
    <xf numFmtId="0" fontId="16" fillId="4" borderId="26" xfId="0" applyFont="1" applyFill="1" applyBorder="1" applyAlignment="1">
      <alignment horizontal="center"/>
    </xf>
    <xf numFmtId="0" fontId="16" fillId="4" borderId="3" xfId="0" applyFont="1" applyFill="1" applyBorder="1" applyAlignment="1">
      <alignment horizontal="center"/>
    </xf>
    <xf numFmtId="0" fontId="16" fillId="4" borderId="4" xfId="0" applyFont="1" applyFill="1" applyBorder="1" applyAlignment="1">
      <alignment horizontal="center"/>
    </xf>
    <xf numFmtId="0" fontId="17" fillId="9" borderId="12" xfId="0" applyFont="1" applyFill="1" applyBorder="1" applyAlignment="1">
      <alignment horizontal="center"/>
    </xf>
    <xf numFmtId="0" fontId="17" fillId="9" borderId="3" xfId="0" applyFont="1" applyFill="1" applyBorder="1" applyAlignment="1">
      <alignment horizontal="center"/>
    </xf>
    <xf numFmtId="0" fontId="17" fillId="9" borderId="4" xfId="0" applyFont="1" applyFill="1" applyBorder="1" applyAlignment="1">
      <alignment horizontal="center"/>
    </xf>
    <xf numFmtId="0" fontId="16" fillId="0" borderId="38" xfId="0" applyFont="1" applyBorder="1"/>
    <xf numFmtId="0" fontId="17" fillId="7" borderId="26" xfId="0" applyFont="1" applyFill="1" applyBorder="1" applyAlignment="1">
      <alignment horizontal="center"/>
    </xf>
    <xf numFmtId="0" fontId="17" fillId="7" borderId="38" xfId="0" applyFont="1" applyFill="1" applyBorder="1" applyAlignment="1">
      <alignment horizontal="center"/>
    </xf>
    <xf numFmtId="0" fontId="16" fillId="2" borderId="50" xfId="0" applyFont="1" applyFill="1" applyBorder="1" applyAlignment="1">
      <alignment horizontal="center"/>
    </xf>
    <xf numFmtId="0" fontId="16" fillId="2" borderId="80" xfId="0" applyFont="1" applyFill="1" applyBorder="1" applyAlignment="1">
      <alignment horizontal="center"/>
    </xf>
    <xf numFmtId="0" fontId="16" fillId="12" borderId="34" xfId="0" applyFont="1" applyFill="1" applyBorder="1" applyAlignment="1">
      <alignment wrapText="1"/>
    </xf>
    <xf numFmtId="0" fontId="16" fillId="12" borderId="35" xfId="0" applyFont="1" applyFill="1" applyBorder="1"/>
    <xf numFmtId="0" fontId="16" fillId="12" borderId="36" xfId="0" applyFont="1" applyFill="1" applyBorder="1"/>
    <xf numFmtId="0" fontId="16" fillId="0" borderId="32" xfId="0" applyFont="1" applyBorder="1" applyAlignment="1">
      <alignment horizontal="center" wrapText="1"/>
    </xf>
    <xf numFmtId="0" fontId="16" fillId="0" borderId="29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17" fillId="2" borderId="1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17" fillId="2" borderId="38" xfId="0" applyFont="1" applyFill="1" applyBorder="1" applyAlignment="1">
      <alignment horizontal="center"/>
    </xf>
    <xf numFmtId="0" fontId="17" fillId="7" borderId="3" xfId="0" applyFont="1" applyFill="1" applyBorder="1" applyAlignment="1">
      <alignment horizontal="center"/>
    </xf>
    <xf numFmtId="0" fontId="17" fillId="7" borderId="37" xfId="0" applyFont="1" applyFill="1" applyBorder="1" applyAlignment="1">
      <alignment horizontal="center"/>
    </xf>
    <xf numFmtId="0" fontId="17" fillId="7" borderId="0" xfId="0" applyFont="1" applyFill="1" applyAlignment="1">
      <alignment horizontal="center"/>
    </xf>
    <xf numFmtId="0" fontId="17" fillId="7" borderId="39" xfId="0" applyFont="1" applyFill="1" applyBorder="1" applyAlignment="1">
      <alignment horizontal="center"/>
    </xf>
    <xf numFmtId="0" fontId="17" fillId="4" borderId="12" xfId="0" applyFont="1" applyFill="1" applyBorder="1"/>
    <xf numFmtId="0" fontId="17" fillId="4" borderId="38" xfId="0" applyFont="1" applyFill="1" applyBorder="1"/>
    <xf numFmtId="0" fontId="16" fillId="2" borderId="46" xfId="0" applyFont="1" applyFill="1" applyBorder="1"/>
    <xf numFmtId="0" fontId="16" fillId="2" borderId="45" xfId="0" applyFont="1" applyFill="1" applyBorder="1"/>
    <xf numFmtId="0" fontId="17" fillId="4" borderId="26" xfId="0" applyFont="1" applyFill="1" applyBorder="1" applyAlignment="1">
      <alignment horizontal="center"/>
    </xf>
    <xf numFmtId="0" fontId="17" fillId="4" borderId="3" xfId="0" applyFont="1" applyFill="1" applyBorder="1" applyAlignment="1">
      <alignment horizontal="center"/>
    </xf>
    <xf numFmtId="0" fontId="17" fillId="4" borderId="4" xfId="0" applyFont="1" applyFill="1" applyBorder="1" applyAlignment="1">
      <alignment horizontal="center"/>
    </xf>
    <xf numFmtId="0" fontId="31" fillId="16" borderId="26" xfId="1" applyFont="1" applyFill="1" applyBorder="1" applyAlignment="1" applyProtection="1">
      <alignment horizontal="center"/>
    </xf>
    <xf numFmtId="0" fontId="16" fillId="16" borderId="3" xfId="0" applyFont="1" applyFill="1" applyBorder="1" applyAlignment="1">
      <alignment horizontal="center"/>
    </xf>
    <xf numFmtId="0" fontId="16" fillId="16" borderId="38" xfId="0" applyFont="1" applyFill="1" applyBorder="1" applyAlignment="1">
      <alignment horizontal="center"/>
    </xf>
    <xf numFmtId="0" fontId="16" fillId="0" borderId="34" xfId="0" applyFont="1" applyBorder="1" applyAlignment="1">
      <alignment wrapText="1"/>
    </xf>
    <xf numFmtId="0" fontId="16" fillId="0" borderId="35" xfId="0" applyFont="1" applyBorder="1" applyAlignment="1">
      <alignment wrapText="1"/>
    </xf>
    <xf numFmtId="0" fontId="16" fillId="0" borderId="36" xfId="0" applyFont="1" applyBorder="1" applyAlignment="1">
      <alignment wrapText="1"/>
    </xf>
    <xf numFmtId="0" fontId="17" fillId="6" borderId="3" xfId="0" applyFont="1" applyFill="1" applyBorder="1" applyAlignment="1">
      <alignment horizontal="center"/>
    </xf>
    <xf numFmtId="0" fontId="17" fillId="6" borderId="4" xfId="0" applyFont="1" applyFill="1" applyBorder="1" applyAlignment="1">
      <alignment horizontal="center"/>
    </xf>
    <xf numFmtId="0" fontId="33" fillId="0" borderId="124" xfId="0" applyFont="1" applyBorder="1" applyAlignment="1">
      <alignment horizontal="left" wrapText="1"/>
    </xf>
    <xf numFmtId="0" fontId="33" fillId="0" borderId="115" xfId="0" applyFont="1" applyBorder="1" applyAlignment="1">
      <alignment horizontal="left" wrapText="1"/>
    </xf>
    <xf numFmtId="0" fontId="33" fillId="0" borderId="114" xfId="0" applyFont="1" applyBorder="1" applyAlignment="1">
      <alignment horizontal="left" wrapText="1"/>
    </xf>
    <xf numFmtId="0" fontId="33" fillId="0" borderId="113" xfId="0" applyFont="1" applyBorder="1" applyAlignment="1">
      <alignment horizontal="left" wrapText="1"/>
    </xf>
    <xf numFmtId="0" fontId="16" fillId="12" borderId="26" xfId="0" applyFont="1" applyFill="1" applyBorder="1" applyAlignment="1">
      <alignment wrapText="1"/>
    </xf>
    <xf numFmtId="0" fontId="16" fillId="12" borderId="3" xfId="0" applyFont="1" applyFill="1" applyBorder="1" applyAlignment="1">
      <alignment wrapText="1"/>
    </xf>
    <xf numFmtId="0" fontId="16" fillId="12" borderId="4" xfId="0" applyFont="1" applyFill="1" applyBorder="1" applyAlignment="1">
      <alignment wrapText="1"/>
    </xf>
    <xf numFmtId="0" fontId="16" fillId="2" borderId="12" xfId="0" applyFont="1" applyFill="1" applyBorder="1"/>
    <xf numFmtId="0" fontId="16" fillId="2" borderId="38" xfId="0" applyFont="1" applyFill="1" applyBorder="1"/>
    <xf numFmtId="0" fontId="16" fillId="0" borderId="26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5" fillId="0" borderId="115" xfId="0" quotePrefix="1" applyFont="1" applyBorder="1" applyAlignment="1">
      <alignment horizontal="left" wrapText="1"/>
    </xf>
    <xf numFmtId="0" fontId="5" fillId="0" borderId="114" xfId="0" applyFont="1" applyBorder="1" applyAlignment="1">
      <alignment horizontal="left" wrapText="1"/>
    </xf>
    <xf numFmtId="0" fontId="5" fillId="0" borderId="113" xfId="0" applyFont="1" applyBorder="1" applyAlignment="1">
      <alignment horizontal="left" wrapText="1"/>
    </xf>
    <xf numFmtId="0" fontId="16" fillId="0" borderId="106" xfId="0" applyFont="1" applyBorder="1" applyAlignment="1">
      <alignment horizontal="left"/>
    </xf>
    <xf numFmtId="0" fontId="16" fillId="0" borderId="48" xfId="0" applyFont="1" applyBorder="1" applyAlignment="1">
      <alignment wrapText="1"/>
    </xf>
    <xf numFmtId="0" fontId="16" fillId="0" borderId="63" xfId="0" applyFont="1" applyBorder="1"/>
    <xf numFmtId="0" fontId="16" fillId="0" borderId="107" xfId="0" applyFont="1" applyBorder="1"/>
    <xf numFmtId="0" fontId="16" fillId="0" borderId="27" xfId="0" applyFont="1" applyBorder="1" applyAlignment="1">
      <alignment horizontal="left"/>
    </xf>
    <xf numFmtId="0" fontId="16" fillId="0" borderId="58" xfId="0" applyFont="1" applyBorder="1" applyAlignment="1">
      <alignment horizontal="left"/>
    </xf>
    <xf numFmtId="0" fontId="16" fillId="0" borderId="115" xfId="0" applyFont="1" applyBorder="1" applyAlignment="1">
      <alignment horizontal="left"/>
    </xf>
    <xf numFmtId="0" fontId="16" fillId="0" borderId="116" xfId="0" applyFont="1" applyBorder="1" applyAlignment="1">
      <alignment horizontal="left"/>
    </xf>
    <xf numFmtId="0" fontId="16" fillId="0" borderId="115" xfId="0" applyFont="1" applyBorder="1" applyAlignment="1">
      <alignment wrapText="1"/>
    </xf>
    <xf numFmtId="0" fontId="16" fillId="0" borderId="114" xfId="0" applyFont="1" applyBorder="1" applyAlignment="1">
      <alignment wrapText="1"/>
    </xf>
    <xf numFmtId="0" fontId="16" fillId="0" borderId="113" xfId="0" applyFont="1" applyBorder="1" applyAlignment="1">
      <alignment wrapText="1"/>
    </xf>
    <xf numFmtId="0" fontId="16" fillId="0" borderId="118" xfId="0" applyFont="1" applyBorder="1" applyAlignment="1">
      <alignment horizontal="left"/>
    </xf>
    <xf numFmtId="0" fontId="16" fillId="0" borderId="119" xfId="0" applyFont="1" applyBorder="1" applyAlignment="1">
      <alignment horizontal="left"/>
    </xf>
    <xf numFmtId="0" fontId="5" fillId="0" borderId="115" xfId="0" applyFont="1" applyBorder="1" applyAlignment="1">
      <alignment wrapText="1"/>
    </xf>
    <xf numFmtId="0" fontId="5" fillId="0" borderId="114" xfId="0" applyFont="1" applyBorder="1" applyAlignment="1">
      <alignment wrapText="1"/>
    </xf>
    <xf numFmtId="0" fontId="5" fillId="0" borderId="113" xfId="0" applyFont="1" applyBorder="1" applyAlignment="1">
      <alignment wrapText="1"/>
    </xf>
    <xf numFmtId="0" fontId="16" fillId="0" borderId="115" xfId="0" applyFont="1" applyBorder="1" applyAlignment="1">
      <alignment horizontal="center" wrapText="1"/>
    </xf>
    <xf numFmtId="0" fontId="16" fillId="0" borderId="114" xfId="0" applyFont="1" applyBorder="1" applyAlignment="1">
      <alignment horizontal="center" wrapText="1"/>
    </xf>
    <xf numFmtId="0" fontId="16" fillId="0" borderId="113" xfId="0" applyFont="1" applyBorder="1" applyAlignment="1">
      <alignment horizontal="center" wrapText="1"/>
    </xf>
    <xf numFmtId="0" fontId="15" fillId="0" borderId="3" xfId="0" applyFont="1" applyBorder="1"/>
    <xf numFmtId="0" fontId="15" fillId="0" borderId="4" xfId="0" applyFont="1" applyBorder="1"/>
    <xf numFmtId="0" fontId="5" fillId="2" borderId="48" xfId="4" applyFont="1" applyFill="1" applyBorder="1" applyAlignment="1">
      <alignment horizontal="left"/>
    </xf>
    <xf numFmtId="0" fontId="5" fillId="2" borderId="49" xfId="4" applyFont="1" applyFill="1" applyBorder="1" applyAlignment="1">
      <alignment horizontal="left"/>
    </xf>
    <xf numFmtId="0" fontId="6" fillId="5" borderId="12" xfId="3" applyFont="1" applyFill="1" applyBorder="1" applyAlignment="1">
      <alignment horizontal="left"/>
    </xf>
    <xf numFmtId="0" fontId="7" fillId="0" borderId="3" xfId="3" applyFont="1" applyBorder="1" applyAlignment="1">
      <alignment horizontal="left"/>
    </xf>
    <xf numFmtId="0" fontId="7" fillId="0" borderId="4" xfId="3" applyFont="1" applyBorder="1" applyAlignment="1">
      <alignment horizontal="left"/>
    </xf>
    <xf numFmtId="0" fontId="6" fillId="0" borderId="3" xfId="3" applyFont="1" applyBorder="1"/>
    <xf numFmtId="0" fontId="7" fillId="0" borderId="3" xfId="3" applyFont="1" applyBorder="1"/>
    <xf numFmtId="0" fontId="7" fillId="0" borderId="4" xfId="3" applyFont="1" applyBorder="1"/>
    <xf numFmtId="0" fontId="6" fillId="3" borderId="12" xfId="3" applyFont="1" applyFill="1" applyBorder="1" applyAlignment="1">
      <alignment wrapText="1"/>
    </xf>
    <xf numFmtId="0" fontId="3" fillId="0" borderId="3" xfId="3" applyBorder="1"/>
    <xf numFmtId="0" fontId="3" fillId="0" borderId="4" xfId="3" applyBorder="1"/>
    <xf numFmtId="0" fontId="6" fillId="0" borderId="0" xfId="3" applyFont="1"/>
    <xf numFmtId="0" fontId="5" fillId="0" borderId="0" xfId="3" applyFont="1" applyAlignment="1">
      <alignment wrapText="1"/>
    </xf>
    <xf numFmtId="0" fontId="6" fillId="3" borderId="12" xfId="3" applyFont="1" applyFill="1" applyBorder="1" applyAlignment="1">
      <alignment horizontal="left" wrapText="1"/>
    </xf>
    <xf numFmtId="0" fontId="6" fillId="3" borderId="3" xfId="3" applyFont="1" applyFill="1" applyBorder="1" applyAlignment="1">
      <alignment horizontal="left" wrapText="1"/>
    </xf>
    <xf numFmtId="0" fontId="6" fillId="6" borderId="12" xfId="3" applyFont="1" applyFill="1" applyBorder="1" applyAlignment="1">
      <alignment horizontal="center"/>
    </xf>
    <xf numFmtId="0" fontId="6" fillId="6" borderId="3" xfId="3" applyFont="1" applyFill="1" applyBorder="1" applyAlignment="1">
      <alignment horizontal="center"/>
    </xf>
    <xf numFmtId="0" fontId="6" fillId="6" borderId="4" xfId="3" applyFont="1" applyFill="1" applyBorder="1" applyAlignment="1">
      <alignment horizontal="center"/>
    </xf>
    <xf numFmtId="0" fontId="16" fillId="0" borderId="34" xfId="3" applyFont="1" applyBorder="1" applyAlignment="1">
      <alignment horizontal="center" wrapText="1"/>
    </xf>
    <xf numFmtId="0" fontId="16" fillId="0" borderId="35" xfId="3" applyFont="1" applyBorder="1" applyAlignment="1">
      <alignment horizontal="center" wrapText="1"/>
    </xf>
    <xf numFmtId="0" fontId="16" fillId="0" borderId="45" xfId="3" applyFont="1" applyBorder="1" applyAlignment="1">
      <alignment horizontal="center" wrapText="1"/>
    </xf>
    <xf numFmtId="0" fontId="5" fillId="0" borderId="32" xfId="3" applyFont="1" applyBorder="1" applyAlignment="1">
      <alignment horizontal="center" wrapText="1"/>
    </xf>
    <xf numFmtId="0" fontId="5" fillId="0" borderId="29" xfId="3" applyFont="1" applyBorder="1" applyAlignment="1">
      <alignment horizontal="center" wrapText="1"/>
    </xf>
    <xf numFmtId="0" fontId="5" fillId="0" borderId="28" xfId="3" applyFont="1" applyBorder="1" applyAlignment="1">
      <alignment horizontal="center" wrapText="1"/>
    </xf>
    <xf numFmtId="0" fontId="5" fillId="0" borderId="48" xfId="3" applyFont="1" applyBorder="1" applyAlignment="1">
      <alignment horizontal="center" wrapText="1"/>
    </xf>
    <xf numFmtId="0" fontId="5" fillId="0" borderId="63" xfId="3" applyFont="1" applyBorder="1" applyAlignment="1">
      <alignment horizontal="center" wrapText="1"/>
    </xf>
    <xf numFmtId="0" fontId="5" fillId="0" borderId="49" xfId="3" applyFont="1" applyBorder="1" applyAlignment="1">
      <alignment horizontal="center" wrapText="1"/>
    </xf>
    <xf numFmtId="0" fontId="5" fillId="0" borderId="30" xfId="3" applyFont="1" applyBorder="1" applyAlignment="1">
      <alignment wrapText="1"/>
    </xf>
    <xf numFmtId="0" fontId="5" fillId="0" borderId="31" xfId="3" applyFont="1" applyBorder="1" applyAlignment="1">
      <alignment wrapText="1"/>
    </xf>
    <xf numFmtId="0" fontId="3" fillId="0" borderId="31" xfId="3" applyBorder="1" applyAlignment="1">
      <alignment wrapText="1"/>
    </xf>
    <xf numFmtId="0" fontId="3" fillId="0" borderId="0" xfId="3" applyAlignment="1">
      <alignment wrapText="1"/>
    </xf>
    <xf numFmtId="0" fontId="6" fillId="3" borderId="3" xfId="3" applyFont="1" applyFill="1" applyBorder="1" applyAlignment="1">
      <alignment wrapText="1"/>
    </xf>
    <xf numFmtId="0" fontId="6" fillId="3" borderId="4" xfId="3" applyFont="1" applyFill="1" applyBorder="1" applyAlignment="1">
      <alignment wrapText="1"/>
    </xf>
    <xf numFmtId="0" fontId="5" fillId="0" borderId="35" xfId="3" applyFont="1" applyBorder="1" applyAlignment="1">
      <alignment horizontal="center"/>
    </xf>
    <xf numFmtId="0" fontId="5" fillId="0" borderId="45" xfId="3" applyFont="1" applyBorder="1" applyAlignment="1">
      <alignment horizontal="center"/>
    </xf>
    <xf numFmtId="0" fontId="6" fillId="3" borderId="12" xfId="4" applyFont="1" applyFill="1" applyBorder="1"/>
    <xf numFmtId="0" fontId="2" fillId="0" borderId="3" xfId="4" applyBorder="1"/>
    <xf numFmtId="0" fontId="5" fillId="0" borderId="75" xfId="4" applyFont="1" applyBorder="1" applyAlignment="1">
      <alignment horizontal="left"/>
    </xf>
    <xf numFmtId="0" fontId="5" fillId="0" borderId="45" xfId="4" applyFont="1" applyBorder="1" applyAlignment="1">
      <alignment horizontal="left"/>
    </xf>
    <xf numFmtId="0" fontId="16" fillId="0" borderId="122" xfId="0" applyFont="1" applyBorder="1" applyAlignment="1">
      <alignment horizontal="left"/>
    </xf>
    <xf numFmtId="0" fontId="16" fillId="0" borderId="120" xfId="0" applyFont="1" applyBorder="1" applyAlignment="1">
      <alignment horizontal="left"/>
    </xf>
    <xf numFmtId="0" fontId="16" fillId="0" borderId="121" xfId="0" applyFont="1" applyBorder="1" applyAlignment="1">
      <alignment horizontal="left"/>
    </xf>
    <xf numFmtId="0" fontId="6" fillId="11" borderId="12" xfId="4" applyFont="1" applyFill="1" applyBorder="1" applyAlignment="1">
      <alignment horizontal="left"/>
    </xf>
    <xf numFmtId="0" fontId="6" fillId="11" borderId="3" xfId="4" applyFont="1" applyFill="1" applyBorder="1" applyAlignment="1">
      <alignment horizontal="left"/>
    </xf>
    <xf numFmtId="0" fontId="6" fillId="11" borderId="38" xfId="4" applyFont="1" applyFill="1" applyBorder="1" applyAlignment="1">
      <alignment horizontal="left"/>
    </xf>
    <xf numFmtId="0" fontId="6" fillId="5" borderId="46" xfId="4" applyFont="1" applyFill="1" applyBorder="1" applyAlignment="1" applyProtection="1">
      <alignment horizontal="left"/>
      <protection locked="0"/>
    </xf>
    <xf numFmtId="0" fontId="6" fillId="5" borderId="35" xfId="4" applyFont="1" applyFill="1" applyBorder="1" applyAlignment="1" applyProtection="1">
      <alignment horizontal="left"/>
      <protection locked="0"/>
    </xf>
    <xf numFmtId="0" fontId="6" fillId="5" borderId="45" xfId="4" applyFont="1" applyFill="1" applyBorder="1" applyAlignment="1" applyProtection="1">
      <alignment horizontal="left"/>
      <protection locked="0"/>
    </xf>
    <xf numFmtId="0" fontId="15" fillId="0" borderId="38" xfId="0" applyFont="1" applyBorder="1"/>
    <xf numFmtId="0" fontId="5" fillId="2" borderId="35" xfId="0" applyFont="1" applyFill="1" applyBorder="1" applyAlignment="1">
      <alignment horizontal="center"/>
    </xf>
    <xf numFmtId="0" fontId="1" fillId="0" borderId="32" xfId="3" applyFont="1" applyBorder="1" applyAlignment="1">
      <alignment horizontal="center"/>
    </xf>
    <xf numFmtId="0" fontId="3" fillId="0" borderId="29" xfId="3" applyBorder="1" applyAlignment="1">
      <alignment horizontal="center"/>
    </xf>
    <xf numFmtId="0" fontId="3" fillId="0" borderId="28" xfId="3" applyBorder="1" applyAlignment="1">
      <alignment horizontal="center"/>
    </xf>
    <xf numFmtId="0" fontId="6" fillId="13" borderId="3" xfId="3" applyFont="1" applyFill="1" applyBorder="1" applyAlignment="1">
      <alignment horizontal="center" wrapText="1"/>
    </xf>
    <xf numFmtId="0" fontId="6" fillId="13" borderId="60" xfId="3" applyFont="1" applyFill="1" applyBorder="1" applyAlignment="1">
      <alignment horizontal="center" wrapText="1"/>
    </xf>
    <xf numFmtId="0" fontId="6" fillId="13" borderId="61" xfId="3" applyFont="1" applyFill="1" applyBorder="1" applyAlignment="1">
      <alignment horizontal="center" wrapText="1"/>
    </xf>
    <xf numFmtId="0" fontId="20" fillId="12" borderId="108" xfId="3" applyFont="1" applyFill="1" applyBorder="1" applyAlignment="1">
      <alignment horizontal="center"/>
    </xf>
    <xf numFmtId="0" fontId="20" fillId="12" borderId="60" xfId="3" applyFont="1" applyFill="1" applyBorder="1" applyAlignment="1">
      <alignment horizontal="center"/>
    </xf>
    <xf numFmtId="0" fontId="20" fillId="12" borderId="61" xfId="3" applyFont="1" applyFill="1" applyBorder="1" applyAlignment="1">
      <alignment horizontal="center"/>
    </xf>
    <xf numFmtId="0" fontId="1" fillId="0" borderId="112" xfId="3" applyFont="1" applyBorder="1" applyAlignment="1">
      <alignment horizontal="center"/>
    </xf>
    <xf numFmtId="0" fontId="3" fillId="0" borderId="112" xfId="3" applyBorder="1" applyAlignment="1">
      <alignment horizontal="center"/>
    </xf>
    <xf numFmtId="0" fontId="1" fillId="0" borderId="115" xfId="3" applyFont="1" applyBorder="1" applyAlignment="1">
      <alignment horizontal="center"/>
    </xf>
    <xf numFmtId="0" fontId="3" fillId="0" borderId="114" xfId="3" applyBorder="1" applyAlignment="1">
      <alignment horizontal="center"/>
    </xf>
    <xf numFmtId="0" fontId="3" fillId="0" borderId="116" xfId="3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0" borderId="0" xfId="4" applyFont="1" applyAlignment="1">
      <alignment horizontal="center"/>
    </xf>
    <xf numFmtId="0" fontId="5" fillId="2" borderId="88" xfId="4" applyFont="1" applyFill="1" applyBorder="1" applyAlignment="1">
      <alignment horizontal="center"/>
    </xf>
    <xf numFmtId="0" fontId="5" fillId="2" borderId="89" xfId="4" applyFont="1" applyFill="1" applyBorder="1" applyAlignment="1">
      <alignment horizontal="center"/>
    </xf>
  </cellXfs>
  <cellStyles count="6">
    <cellStyle name="Hyperlink" xfId="1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3 2" xfId="4" xr:uid="{00000000-0005-0000-0000-000004000000}"/>
    <cellStyle name="Normal 4" xfId="5" xr:uid="{EC3A4111-819A-4645-A7B3-3C0AA28AFF9F}"/>
  </cellStyles>
  <dxfs count="0"/>
  <tableStyles count="0" defaultTableStyle="TableStyleMedium2" defaultPivotStyle="PivotStyleLight16"/>
  <colors>
    <mruColors>
      <color rgb="FFCC99FF"/>
      <color rgb="FFFFFF99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Relationship Id="rId14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iversandpeople.com/" TargetMode="External"/><Relationship Id="rId1" Type="http://schemas.openxmlformats.org/officeDocument/2006/relationships/hyperlink" Target="https://natureconservationlewisham.co.uk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riversandpeople.com/" TargetMode="External"/><Relationship Id="rId1" Type="http://schemas.openxmlformats.org/officeDocument/2006/relationships/hyperlink" Target="https://natureconservationlewisham.co.uk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riversandpeople.com/" TargetMode="External"/><Relationship Id="rId1" Type="http://schemas.openxmlformats.org/officeDocument/2006/relationships/hyperlink" Target="https://natureconservationlewisham.co.uk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riversandpeople.com/" TargetMode="External"/><Relationship Id="rId1" Type="http://schemas.openxmlformats.org/officeDocument/2006/relationships/hyperlink" Target="https://natureconservationlewisham.co.uk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14"/>
  <sheetViews>
    <sheetView topLeftCell="A2" zoomScale="70" zoomScaleNormal="70" workbookViewId="0">
      <selection activeCell="C29" sqref="C29"/>
    </sheetView>
  </sheetViews>
  <sheetFormatPr defaultRowHeight="12.75" x14ac:dyDescent="0.2"/>
  <cols>
    <col min="1" max="1" width="36" bestFit="1" customWidth="1"/>
    <col min="2" max="2" width="17.5703125" bestFit="1" customWidth="1"/>
    <col min="3" max="3" width="16.85546875" customWidth="1"/>
    <col min="4" max="4" width="12.42578125" customWidth="1"/>
    <col min="5" max="5" width="17.42578125" customWidth="1"/>
    <col min="6" max="6" width="12.7109375" customWidth="1"/>
    <col min="7" max="7" width="13" customWidth="1"/>
    <col min="8" max="8" width="10.85546875" customWidth="1"/>
    <col min="9" max="10" width="24.5703125" customWidth="1"/>
    <col min="11" max="11" width="24.140625" customWidth="1"/>
    <col min="12" max="12" width="33.42578125" customWidth="1"/>
    <col min="13" max="13" width="36.28515625" customWidth="1"/>
  </cols>
  <sheetData>
    <row r="1" spans="1:11" ht="24.75" customHeight="1" thickBot="1" x14ac:dyDescent="0.4">
      <c r="A1" s="360" t="s">
        <v>0</v>
      </c>
      <c r="B1" s="361"/>
      <c r="C1" s="362"/>
      <c r="D1" s="363" t="s">
        <v>99</v>
      </c>
      <c r="E1" s="364"/>
      <c r="F1" s="365"/>
      <c r="G1" s="365"/>
      <c r="H1" s="366"/>
      <c r="I1" s="1"/>
    </row>
    <row r="2" spans="1:11" ht="24.75" customHeight="1" thickBot="1" x14ac:dyDescent="0.3">
      <c r="A2" s="13"/>
      <c r="F2" s="1"/>
      <c r="G2" s="1"/>
      <c r="H2" s="1"/>
      <c r="I2" s="1"/>
    </row>
    <row r="3" spans="1:11" ht="16.5" thickBot="1" x14ac:dyDescent="0.3">
      <c r="A3" s="367"/>
      <c r="B3" s="367"/>
      <c r="C3" s="368" t="s">
        <v>10</v>
      </c>
      <c r="D3" s="369"/>
      <c r="E3" s="166"/>
      <c r="F3" s="1"/>
      <c r="G3" s="1"/>
      <c r="H3" s="1"/>
      <c r="I3" s="1"/>
    </row>
    <row r="4" spans="1:11" ht="55.5" customHeight="1" thickBot="1" x14ac:dyDescent="0.35">
      <c r="A4" s="18" t="s">
        <v>1</v>
      </c>
      <c r="B4" s="19" t="s">
        <v>2</v>
      </c>
      <c r="C4" s="20" t="s">
        <v>16</v>
      </c>
      <c r="D4" s="20" t="s">
        <v>15</v>
      </c>
      <c r="E4" s="176" t="s">
        <v>93</v>
      </c>
      <c r="F4" s="357" t="s">
        <v>94</v>
      </c>
      <c r="G4" s="358"/>
      <c r="H4" s="358"/>
      <c r="I4" s="359"/>
    </row>
    <row r="5" spans="1:11" ht="19.5" thickBot="1" x14ac:dyDescent="0.35">
      <c r="A5" s="171" t="s">
        <v>19</v>
      </c>
      <c r="B5" s="6"/>
      <c r="C5" s="7"/>
      <c r="D5" s="7"/>
      <c r="E5" s="6"/>
      <c r="F5" s="370"/>
      <c r="G5" s="370"/>
      <c r="H5" s="370"/>
      <c r="I5" s="370"/>
    </row>
    <row r="6" spans="1:11" ht="15.75" x14ac:dyDescent="0.25">
      <c r="A6" s="33" t="s">
        <v>81</v>
      </c>
      <c r="B6" s="2">
        <v>3</v>
      </c>
      <c r="C6" s="2">
        <v>23</v>
      </c>
      <c r="D6" s="2">
        <v>77</v>
      </c>
      <c r="E6" s="174">
        <v>1</v>
      </c>
      <c r="F6" s="371" t="s">
        <v>161</v>
      </c>
      <c r="G6" s="372"/>
      <c r="H6" s="372"/>
      <c r="I6" s="373"/>
    </row>
    <row r="7" spans="1:11" ht="76.5" customHeight="1" x14ac:dyDescent="0.25">
      <c r="A7" s="33" t="s">
        <v>223</v>
      </c>
      <c r="B7" s="2">
        <v>13</v>
      </c>
      <c r="C7" s="2">
        <v>66</v>
      </c>
      <c r="D7" s="2">
        <v>526</v>
      </c>
      <c r="E7" s="175">
        <v>7</v>
      </c>
      <c r="F7" s="339" t="s">
        <v>228</v>
      </c>
      <c r="G7" s="340"/>
      <c r="H7" s="340"/>
      <c r="I7" s="341"/>
    </row>
    <row r="8" spans="1:11" ht="31.5" x14ac:dyDescent="0.25">
      <c r="A8" s="33" t="s">
        <v>539</v>
      </c>
      <c r="B8" s="2">
        <v>1</v>
      </c>
      <c r="C8" s="2">
        <v>2</v>
      </c>
      <c r="D8" s="2"/>
      <c r="E8" s="2"/>
      <c r="F8" s="374" t="s">
        <v>540</v>
      </c>
      <c r="G8" s="375"/>
      <c r="H8" s="375"/>
      <c r="I8" s="376"/>
    </row>
    <row r="9" spans="1:11" ht="15.75" x14ac:dyDescent="0.25">
      <c r="A9" s="33"/>
      <c r="B9" s="54"/>
      <c r="C9" s="54"/>
      <c r="D9" s="54"/>
      <c r="E9" s="175"/>
      <c r="F9" s="374"/>
      <c r="G9" s="377"/>
      <c r="H9" s="377"/>
      <c r="I9" s="378"/>
      <c r="K9" s="1"/>
    </row>
    <row r="10" spans="1:11" ht="15.75" x14ac:dyDescent="0.25">
      <c r="A10" s="35"/>
      <c r="B10" s="14"/>
      <c r="C10" s="2"/>
      <c r="D10" s="14"/>
      <c r="E10" s="163"/>
      <c r="F10" s="339"/>
      <c r="G10" s="340"/>
      <c r="H10" s="340"/>
      <c r="I10" s="341"/>
    </row>
    <row r="11" spans="1:11" ht="16.5" thickBot="1" x14ac:dyDescent="0.3">
      <c r="A11" s="33"/>
      <c r="B11" s="2"/>
      <c r="C11" s="43"/>
      <c r="D11" s="2"/>
      <c r="E11" s="163"/>
      <c r="F11" s="339"/>
      <c r="G11" s="340"/>
      <c r="H11" s="340"/>
      <c r="I11" s="341"/>
    </row>
    <row r="12" spans="1:11" ht="15.75" customHeight="1" thickBot="1" x14ac:dyDescent="0.3">
      <c r="A12" s="15" t="s">
        <v>21</v>
      </c>
      <c r="B12" s="16">
        <f>SUM(B6:B11)</f>
        <v>17</v>
      </c>
      <c r="C12" s="16">
        <f>SUM(C6:C11)</f>
        <v>91</v>
      </c>
      <c r="D12" s="16">
        <f>SUM(D6:D11)</f>
        <v>603</v>
      </c>
      <c r="E12" s="16">
        <f>SUM(E6:E11)</f>
        <v>8</v>
      </c>
      <c r="F12" s="172"/>
      <c r="G12" s="172"/>
      <c r="H12" s="172"/>
      <c r="I12" s="173"/>
    </row>
    <row r="13" spans="1:11" ht="21.75" customHeight="1" thickBot="1" x14ac:dyDescent="0.25">
      <c r="A13" s="11"/>
      <c r="B13" s="12"/>
      <c r="C13" s="12"/>
      <c r="D13" s="12"/>
      <c r="E13" s="12"/>
      <c r="F13" s="382"/>
      <c r="G13" s="382"/>
      <c r="H13" s="382"/>
      <c r="I13" s="382"/>
    </row>
    <row r="14" spans="1:11" ht="70.5" customHeight="1" thickBot="1" x14ac:dyDescent="0.35">
      <c r="A14" s="18" t="s">
        <v>1</v>
      </c>
      <c r="B14" s="19" t="s">
        <v>2</v>
      </c>
      <c r="C14" s="20" t="s">
        <v>16</v>
      </c>
      <c r="D14" s="20" t="s">
        <v>15</v>
      </c>
      <c r="E14" s="20" t="s">
        <v>84</v>
      </c>
      <c r="F14" s="345" t="s">
        <v>18</v>
      </c>
      <c r="G14" s="346"/>
      <c r="H14" s="346"/>
      <c r="I14" s="347"/>
    </row>
    <row r="15" spans="1:11" s="21" customFormat="1" ht="26.25" customHeight="1" thickBot="1" x14ac:dyDescent="0.35">
      <c r="A15" s="379" t="s">
        <v>3</v>
      </c>
      <c r="B15" s="380"/>
      <c r="C15" s="380"/>
      <c r="D15" s="380"/>
      <c r="E15" s="380"/>
      <c r="F15" s="380"/>
      <c r="G15" s="380"/>
      <c r="H15" s="380"/>
      <c r="I15" s="381"/>
    </row>
    <row r="16" spans="1:11" ht="15.75" x14ac:dyDescent="0.25">
      <c r="A16" s="32" t="s">
        <v>81</v>
      </c>
      <c r="B16" s="4">
        <v>7</v>
      </c>
      <c r="C16" s="4">
        <v>50</v>
      </c>
      <c r="D16" s="4">
        <v>0</v>
      </c>
      <c r="E16" s="4">
        <f>C16*3</f>
        <v>150</v>
      </c>
      <c r="F16" s="331" t="s">
        <v>541</v>
      </c>
      <c r="G16" s="332"/>
      <c r="H16" s="332"/>
      <c r="I16" s="333"/>
    </row>
    <row r="17" spans="1:9" ht="15.75" x14ac:dyDescent="0.25">
      <c r="A17" s="30" t="s">
        <v>88</v>
      </c>
      <c r="B17" s="4">
        <v>42</v>
      </c>
      <c r="C17" s="4">
        <v>353</v>
      </c>
      <c r="D17" s="4">
        <v>19</v>
      </c>
      <c r="E17" s="2">
        <v>958</v>
      </c>
      <c r="F17" s="331" t="s">
        <v>176</v>
      </c>
      <c r="G17" s="332"/>
      <c r="H17" s="332"/>
      <c r="I17" s="333"/>
    </row>
    <row r="18" spans="1:9" ht="15.75" x14ac:dyDescent="0.25">
      <c r="A18" s="204" t="s">
        <v>211</v>
      </c>
      <c r="B18" s="205">
        <v>7</v>
      </c>
      <c r="C18" s="205">
        <v>58</v>
      </c>
      <c r="D18" s="205">
        <v>0</v>
      </c>
      <c r="E18" s="206">
        <v>174</v>
      </c>
      <c r="F18" s="331"/>
      <c r="G18" s="332"/>
      <c r="H18" s="332"/>
      <c r="I18" s="333"/>
    </row>
    <row r="19" spans="1:9" ht="15.75" x14ac:dyDescent="0.25">
      <c r="A19" s="204" t="s">
        <v>202</v>
      </c>
      <c r="B19" s="205">
        <v>11</v>
      </c>
      <c r="C19" s="205">
        <v>84</v>
      </c>
      <c r="D19" s="205">
        <v>0</v>
      </c>
      <c r="E19" s="206">
        <v>252</v>
      </c>
      <c r="F19" s="331"/>
      <c r="G19" s="332"/>
      <c r="H19" s="332"/>
      <c r="I19" s="333"/>
    </row>
    <row r="20" spans="1:9" ht="33" customHeight="1" x14ac:dyDescent="0.25">
      <c r="A20" s="30" t="s">
        <v>103</v>
      </c>
      <c r="B20" s="2">
        <v>2</v>
      </c>
      <c r="C20" s="2">
        <v>23</v>
      </c>
      <c r="D20" s="2">
        <v>2</v>
      </c>
      <c r="E20" s="58">
        <f>C20*2</f>
        <v>46</v>
      </c>
      <c r="F20" s="342" t="s">
        <v>212</v>
      </c>
      <c r="G20" s="332"/>
      <c r="H20" s="332"/>
      <c r="I20" s="333"/>
    </row>
    <row r="21" spans="1:9" ht="51" customHeight="1" x14ac:dyDescent="0.25">
      <c r="A21" s="116" t="s">
        <v>162</v>
      </c>
      <c r="B21" s="4">
        <v>20</v>
      </c>
      <c r="C21" s="4">
        <v>50</v>
      </c>
      <c r="D21" s="4">
        <v>0</v>
      </c>
      <c r="E21" s="58">
        <v>2000</v>
      </c>
      <c r="F21" s="342" t="s">
        <v>164</v>
      </c>
      <c r="G21" s="332"/>
      <c r="H21" s="332"/>
      <c r="I21" s="333"/>
    </row>
    <row r="22" spans="1:9" ht="15.75" x14ac:dyDescent="0.25">
      <c r="A22" s="30" t="s">
        <v>165</v>
      </c>
      <c r="B22" s="2">
        <v>10</v>
      </c>
      <c r="C22" s="2">
        <v>60</v>
      </c>
      <c r="D22" s="2">
        <v>12</v>
      </c>
      <c r="E22" s="58">
        <v>210</v>
      </c>
      <c r="F22" s="342" t="s">
        <v>168</v>
      </c>
      <c r="G22" s="332"/>
      <c r="H22" s="332"/>
      <c r="I22" s="333"/>
    </row>
    <row r="23" spans="1:9" ht="16.5" customHeight="1" x14ac:dyDescent="0.25">
      <c r="A23" s="30" t="s">
        <v>188</v>
      </c>
      <c r="B23" s="2">
        <v>12</v>
      </c>
      <c r="C23" s="2">
        <v>4</v>
      </c>
      <c r="D23" s="2"/>
      <c r="E23" s="58">
        <v>112</v>
      </c>
      <c r="F23" s="342" t="s">
        <v>189</v>
      </c>
      <c r="G23" s="343"/>
      <c r="H23" s="343"/>
      <c r="I23" s="344"/>
    </row>
    <row r="24" spans="1:9" ht="15.75" x14ac:dyDescent="0.25">
      <c r="A24" s="30" t="s">
        <v>191</v>
      </c>
      <c r="B24" s="2">
        <v>2</v>
      </c>
      <c r="C24" s="2">
        <v>9</v>
      </c>
      <c r="D24" s="2">
        <v>0</v>
      </c>
      <c r="E24" s="58">
        <v>21</v>
      </c>
      <c r="F24" s="342" t="s">
        <v>192</v>
      </c>
      <c r="G24" s="343"/>
      <c r="H24" s="343"/>
      <c r="I24" s="344"/>
    </row>
    <row r="25" spans="1:9" ht="96.75" customHeight="1" x14ac:dyDescent="0.25">
      <c r="A25" s="31" t="s">
        <v>197</v>
      </c>
      <c r="B25" s="14">
        <v>12</v>
      </c>
      <c r="C25" s="14">
        <v>111</v>
      </c>
      <c r="D25" s="14">
        <v>0</v>
      </c>
      <c r="E25" s="2">
        <v>444</v>
      </c>
      <c r="F25" s="339" t="s">
        <v>198</v>
      </c>
      <c r="G25" s="340"/>
      <c r="H25" s="340"/>
      <c r="I25" s="341"/>
    </row>
    <row r="26" spans="1:9" ht="41.45" customHeight="1" x14ac:dyDescent="0.25">
      <c r="A26" s="30" t="s">
        <v>196</v>
      </c>
      <c r="B26" s="2">
        <v>1</v>
      </c>
      <c r="C26" s="2">
        <v>7</v>
      </c>
      <c r="D26" s="2">
        <v>0</v>
      </c>
      <c r="E26" s="58">
        <v>14</v>
      </c>
      <c r="F26" s="331" t="s">
        <v>201</v>
      </c>
      <c r="G26" s="332"/>
      <c r="H26" s="332"/>
      <c r="I26" s="333"/>
    </row>
    <row r="27" spans="1:9" ht="15.75" x14ac:dyDescent="0.25">
      <c r="A27" s="30" t="s">
        <v>215</v>
      </c>
      <c r="B27" s="2">
        <v>8</v>
      </c>
      <c r="C27" s="2">
        <v>66</v>
      </c>
      <c r="D27" s="2">
        <v>6</v>
      </c>
      <c r="E27" s="58">
        <v>121.5</v>
      </c>
      <c r="F27" s="331"/>
      <c r="G27" s="332"/>
      <c r="H27" s="332"/>
      <c r="I27" s="333"/>
    </row>
    <row r="28" spans="1:9" ht="15.75" x14ac:dyDescent="0.25">
      <c r="A28" s="33" t="s">
        <v>223</v>
      </c>
      <c r="B28" s="2">
        <v>44</v>
      </c>
      <c r="C28" s="2">
        <v>78</v>
      </c>
      <c r="D28" s="2">
        <v>5</v>
      </c>
      <c r="E28" s="58">
        <v>261.5</v>
      </c>
      <c r="F28" s="331" t="s">
        <v>229</v>
      </c>
      <c r="G28" s="332"/>
      <c r="H28" s="332"/>
      <c r="I28" s="333"/>
    </row>
    <row r="29" spans="1:9" ht="30.75" customHeight="1" x14ac:dyDescent="0.25">
      <c r="A29" s="33" t="s">
        <v>240</v>
      </c>
      <c r="B29" s="2">
        <v>12</v>
      </c>
      <c r="C29" s="2">
        <v>19</v>
      </c>
      <c r="D29" s="2">
        <v>0</v>
      </c>
      <c r="E29" s="58">
        <v>59</v>
      </c>
      <c r="F29" s="331" t="s">
        <v>542</v>
      </c>
      <c r="G29" s="332"/>
      <c r="H29" s="332"/>
      <c r="I29" s="333"/>
    </row>
    <row r="30" spans="1:9" ht="16.5" thickBot="1" x14ac:dyDescent="0.3">
      <c r="A30" s="37" t="s">
        <v>525</v>
      </c>
      <c r="B30" s="38">
        <v>6</v>
      </c>
      <c r="C30" s="38">
        <v>58</v>
      </c>
      <c r="D30" s="38">
        <v>0</v>
      </c>
      <c r="E30" s="58">
        <v>268</v>
      </c>
      <c r="F30" s="331" t="s">
        <v>526</v>
      </c>
      <c r="G30" s="332"/>
      <c r="H30" s="332"/>
      <c r="I30" s="333"/>
    </row>
    <row r="31" spans="1:9" ht="20.100000000000001" customHeight="1" thickBot="1" x14ac:dyDescent="0.3">
      <c r="A31" s="15" t="s">
        <v>21</v>
      </c>
      <c r="B31" s="16">
        <f>SUM(B16:B30)</f>
        <v>196</v>
      </c>
      <c r="C31" s="16">
        <f>SUM(C16:C30)</f>
        <v>1030</v>
      </c>
      <c r="D31" s="16">
        <f>SUM(D16:D30)</f>
        <v>44</v>
      </c>
      <c r="E31" s="16">
        <f>SUM(E16:E30)</f>
        <v>5091</v>
      </c>
      <c r="F31" s="40"/>
      <c r="G31" s="41"/>
      <c r="H31" s="41"/>
      <c r="I31" s="42"/>
    </row>
    <row r="32" spans="1:9" ht="15.75" x14ac:dyDescent="0.25">
      <c r="A32" s="3"/>
      <c r="B32" s="1"/>
      <c r="C32" s="1"/>
      <c r="D32" s="1"/>
      <c r="E32" s="1"/>
      <c r="F32" s="3"/>
      <c r="G32" s="3"/>
      <c r="H32" s="3"/>
      <c r="I32" s="3"/>
    </row>
    <row r="33" spans="1:11" ht="16.5" thickBot="1" x14ac:dyDescent="0.3">
      <c r="A33" s="3"/>
      <c r="B33" s="1"/>
      <c r="C33" s="1"/>
      <c r="D33" s="1"/>
      <c r="E33" s="1"/>
      <c r="F33" s="3"/>
      <c r="G33" s="3"/>
      <c r="H33" s="3"/>
      <c r="I33" s="3"/>
    </row>
    <row r="34" spans="1:11" ht="55.5" customHeight="1" thickBot="1" x14ac:dyDescent="0.35">
      <c r="A34" s="18" t="s">
        <v>1</v>
      </c>
      <c r="B34" s="19" t="s">
        <v>2</v>
      </c>
      <c r="C34" s="20" t="s">
        <v>16</v>
      </c>
      <c r="D34" s="20" t="s">
        <v>15</v>
      </c>
      <c r="E34" s="19" t="s">
        <v>41</v>
      </c>
      <c r="F34" s="345" t="s">
        <v>18</v>
      </c>
      <c r="G34" s="346"/>
      <c r="H34" s="346"/>
      <c r="I34" s="347"/>
    </row>
    <row r="35" spans="1:11" ht="26.25" customHeight="1" thickBot="1" x14ac:dyDescent="0.35">
      <c r="A35" s="354" t="s">
        <v>20</v>
      </c>
      <c r="B35" s="346"/>
      <c r="C35" s="8"/>
      <c r="D35" s="8"/>
      <c r="E35" s="8"/>
      <c r="F35" s="9"/>
      <c r="G35" s="9"/>
      <c r="H35" s="9"/>
      <c r="I35" s="10"/>
    </row>
    <row r="36" spans="1:11" ht="48.75" customHeight="1" x14ac:dyDescent="0.25">
      <c r="A36" s="31" t="s">
        <v>156</v>
      </c>
      <c r="B36" s="2">
        <v>1</v>
      </c>
      <c r="C36" s="2">
        <v>340</v>
      </c>
      <c r="D36" s="2"/>
      <c r="E36" s="59"/>
      <c r="F36" s="348" t="s">
        <v>157</v>
      </c>
      <c r="G36" s="349"/>
      <c r="H36" s="349"/>
      <c r="I36" s="350"/>
      <c r="K36" s="1"/>
    </row>
    <row r="37" spans="1:11" ht="15.75" x14ac:dyDescent="0.25">
      <c r="A37" s="33" t="s">
        <v>162</v>
      </c>
      <c r="B37" s="2">
        <v>2</v>
      </c>
      <c r="C37" s="2">
        <v>42</v>
      </c>
      <c r="D37" s="2">
        <v>0</v>
      </c>
      <c r="E37" s="58"/>
      <c r="F37" s="351" t="s">
        <v>163</v>
      </c>
      <c r="G37" s="352"/>
      <c r="H37" s="352"/>
      <c r="I37" s="353"/>
      <c r="K37" s="1"/>
    </row>
    <row r="38" spans="1:11" ht="30.75" customHeight="1" x14ac:dyDescent="0.25">
      <c r="A38" s="116" t="s">
        <v>169</v>
      </c>
      <c r="B38" s="2">
        <v>1</v>
      </c>
      <c r="C38" s="2">
        <v>150</v>
      </c>
      <c r="D38" s="2">
        <v>60</v>
      </c>
      <c r="E38" s="59"/>
      <c r="F38" s="339" t="s">
        <v>166</v>
      </c>
      <c r="G38" s="340"/>
      <c r="H38" s="340"/>
      <c r="I38" s="341"/>
      <c r="K38" s="1"/>
    </row>
    <row r="39" spans="1:11" ht="15.6" customHeight="1" x14ac:dyDescent="0.25">
      <c r="A39" s="35" t="s">
        <v>177</v>
      </c>
      <c r="B39" s="14">
        <v>2</v>
      </c>
      <c r="C39" s="2">
        <v>4</v>
      </c>
      <c r="D39" s="14">
        <v>14</v>
      </c>
      <c r="E39" s="59"/>
      <c r="F39" s="339" t="s">
        <v>178</v>
      </c>
      <c r="G39" s="340"/>
      <c r="H39" s="340"/>
      <c r="I39" s="341"/>
    </row>
    <row r="40" spans="1:11" ht="26.25" customHeight="1" x14ac:dyDescent="0.25">
      <c r="A40" s="30" t="s">
        <v>191</v>
      </c>
      <c r="B40" s="14">
        <v>1</v>
      </c>
      <c r="C40" s="2">
        <v>20</v>
      </c>
      <c r="D40" s="14">
        <v>0</v>
      </c>
      <c r="E40" s="59"/>
      <c r="F40" s="339" t="s">
        <v>193</v>
      </c>
      <c r="G40" s="340"/>
      <c r="H40" s="340"/>
      <c r="I40" s="341"/>
      <c r="K40" s="1"/>
    </row>
    <row r="41" spans="1:11" ht="26.25" customHeight="1" x14ac:dyDescent="0.25">
      <c r="A41" s="35" t="s">
        <v>220</v>
      </c>
      <c r="B41" s="14"/>
      <c r="C41" s="2"/>
      <c r="D41" s="14"/>
      <c r="E41" s="59">
        <v>1</v>
      </c>
      <c r="F41" s="339" t="s">
        <v>221</v>
      </c>
      <c r="G41" s="340"/>
      <c r="H41" s="340"/>
      <c r="I41" s="341"/>
      <c r="K41" s="1"/>
    </row>
    <row r="42" spans="1:11" ht="30" customHeight="1" x14ac:dyDescent="0.25">
      <c r="A42" s="35" t="s">
        <v>222</v>
      </c>
      <c r="B42" s="14"/>
      <c r="C42" s="2"/>
      <c r="D42" s="14"/>
      <c r="E42" s="59">
        <v>1</v>
      </c>
      <c r="F42" s="339" t="s">
        <v>427</v>
      </c>
      <c r="G42" s="340"/>
      <c r="H42" s="340"/>
      <c r="I42" s="341"/>
      <c r="K42" s="1"/>
    </row>
    <row r="43" spans="1:11" ht="30" customHeight="1" x14ac:dyDescent="0.25">
      <c r="A43" s="30" t="s">
        <v>223</v>
      </c>
      <c r="B43" s="14">
        <v>9</v>
      </c>
      <c r="C43" s="2">
        <v>133</v>
      </c>
      <c r="D43" s="14">
        <v>70</v>
      </c>
      <c r="E43" s="59">
        <v>1</v>
      </c>
      <c r="F43" s="339" t="s">
        <v>224</v>
      </c>
      <c r="G43" s="340"/>
      <c r="H43" s="340"/>
      <c r="I43" s="341"/>
      <c r="K43" s="1"/>
    </row>
    <row r="44" spans="1:11" ht="30" customHeight="1" thickBot="1" x14ac:dyDescent="0.3">
      <c r="A44" s="30" t="s">
        <v>527</v>
      </c>
      <c r="B44" s="14">
        <v>7</v>
      </c>
      <c r="C44" s="2">
        <v>162</v>
      </c>
      <c r="D44" s="14">
        <v>14</v>
      </c>
      <c r="E44" s="59"/>
      <c r="F44" s="339" t="s">
        <v>528</v>
      </c>
      <c r="G44" s="340"/>
      <c r="H44" s="340"/>
      <c r="I44" s="341"/>
      <c r="K44" s="1"/>
    </row>
    <row r="45" spans="1:11" ht="16.5" thickBot="1" x14ac:dyDescent="0.3">
      <c r="A45" s="17" t="s">
        <v>9</v>
      </c>
      <c r="B45" s="16">
        <f>SUM(B36:B44)</f>
        <v>23</v>
      </c>
      <c r="C45" s="16">
        <f t="shared" ref="C45:E45" si="0">SUM(C36:C44)</f>
        <v>851</v>
      </c>
      <c r="D45" s="16">
        <f t="shared" si="0"/>
        <v>158</v>
      </c>
      <c r="E45" s="16">
        <f t="shared" si="0"/>
        <v>3</v>
      </c>
      <c r="F45" s="386"/>
      <c r="G45" s="387"/>
      <c r="H45" s="387"/>
      <c r="I45" s="388"/>
    </row>
    <row r="46" spans="1:11" ht="16.5" thickBot="1" x14ac:dyDescent="0.3">
      <c r="A46" s="24"/>
      <c r="B46" s="24"/>
      <c r="C46" s="24"/>
      <c r="D46" s="24"/>
      <c r="E46" s="24"/>
    </row>
    <row r="47" spans="1:11" ht="21.75" thickBot="1" x14ac:dyDescent="0.4">
      <c r="A47" s="389" t="s">
        <v>23</v>
      </c>
      <c r="B47" s="390"/>
      <c r="C47" s="390"/>
      <c r="D47" s="390"/>
      <c r="E47" s="390"/>
      <c r="F47" s="391"/>
    </row>
    <row r="48" spans="1:11" ht="21" x14ac:dyDescent="0.25">
      <c r="A48" s="24"/>
      <c r="B48" s="25" t="s">
        <v>24</v>
      </c>
      <c r="C48" s="26" t="s">
        <v>25</v>
      </c>
      <c r="D48" s="27" t="s">
        <v>26</v>
      </c>
      <c r="E48" s="27" t="s">
        <v>41</v>
      </c>
    </row>
    <row r="49" spans="1:12" ht="22.5" customHeight="1" thickBot="1" x14ac:dyDescent="0.3">
      <c r="A49" s="24"/>
      <c r="B49" s="28">
        <f>SUM(B12+B31+B45)</f>
        <v>236</v>
      </c>
      <c r="C49" s="28">
        <f>SUM(C12+C31+C45)</f>
        <v>1972</v>
      </c>
      <c r="D49" s="28">
        <f>SUM(D12+D31+D45)</f>
        <v>805</v>
      </c>
      <c r="E49" s="29">
        <f>SUM(E45)</f>
        <v>3</v>
      </c>
    </row>
    <row r="50" spans="1:12" ht="18" customHeight="1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12" ht="16.5" thickBot="1" x14ac:dyDescent="0.3">
      <c r="A51" s="1"/>
      <c r="B51" s="1"/>
      <c r="C51" s="1"/>
      <c r="D51" s="1"/>
      <c r="E51" s="1"/>
      <c r="F51" s="1"/>
      <c r="G51" s="1"/>
      <c r="H51" s="1"/>
      <c r="I51" s="3"/>
      <c r="J51" s="3"/>
      <c r="K51" s="3"/>
      <c r="L51" s="3"/>
    </row>
    <row r="52" spans="1:12" ht="19.5" thickBot="1" x14ac:dyDescent="0.35">
      <c r="A52" s="392" t="s">
        <v>12</v>
      </c>
      <c r="B52" s="393"/>
      <c r="C52" s="394" t="s">
        <v>5</v>
      </c>
      <c r="D52" s="395"/>
      <c r="E52" s="345" t="s">
        <v>18</v>
      </c>
      <c r="F52" s="346"/>
      <c r="G52" s="346"/>
      <c r="H52" s="347"/>
    </row>
    <row r="53" spans="1:12" ht="18.75" x14ac:dyDescent="0.3">
      <c r="A53" s="34" t="s">
        <v>4</v>
      </c>
      <c r="B53" s="22" t="s">
        <v>17</v>
      </c>
      <c r="C53" s="396" t="s">
        <v>14</v>
      </c>
      <c r="D53" s="397"/>
      <c r="E53" s="433"/>
      <c r="F53" s="434"/>
      <c r="G53" s="434"/>
      <c r="H53" s="435"/>
    </row>
    <row r="54" spans="1:12" ht="18.75" customHeight="1" x14ac:dyDescent="0.25">
      <c r="A54" s="44" t="s">
        <v>95</v>
      </c>
      <c r="B54" s="44">
        <v>1</v>
      </c>
      <c r="C54" s="355" t="s">
        <v>96</v>
      </c>
      <c r="D54" s="356"/>
      <c r="E54" s="331" t="s">
        <v>102</v>
      </c>
      <c r="F54" s="332"/>
      <c r="G54" s="332"/>
      <c r="H54" s="333"/>
    </row>
    <row r="55" spans="1:12" ht="18.75" customHeight="1" x14ac:dyDescent="0.25">
      <c r="A55" s="44" t="s">
        <v>230</v>
      </c>
      <c r="B55" s="44">
        <v>4</v>
      </c>
      <c r="C55" s="355" t="s">
        <v>96</v>
      </c>
      <c r="D55" s="356"/>
      <c r="E55" s="331"/>
      <c r="F55" s="332"/>
      <c r="G55" s="332"/>
      <c r="H55" s="333"/>
    </row>
    <row r="56" spans="1:12" ht="18.75" customHeight="1" x14ac:dyDescent="0.25">
      <c r="A56" s="44" t="s">
        <v>232</v>
      </c>
      <c r="B56" s="44">
        <v>10</v>
      </c>
      <c r="C56" s="355" t="s">
        <v>231</v>
      </c>
      <c r="D56" s="356"/>
      <c r="E56" s="331"/>
      <c r="F56" s="332"/>
      <c r="G56" s="332"/>
      <c r="H56" s="333"/>
    </row>
    <row r="57" spans="1:12" ht="18.75" customHeight="1" x14ac:dyDescent="0.25">
      <c r="A57" s="44" t="s">
        <v>233</v>
      </c>
      <c r="B57" s="44">
        <v>10</v>
      </c>
      <c r="C57" s="355" t="s">
        <v>231</v>
      </c>
      <c r="D57" s="356"/>
      <c r="E57" s="331"/>
      <c r="F57" s="332"/>
      <c r="G57" s="332"/>
      <c r="H57" s="333"/>
    </row>
    <row r="58" spans="1:12" ht="18.75" customHeight="1" x14ac:dyDescent="0.25">
      <c r="A58" s="44" t="s">
        <v>234</v>
      </c>
      <c r="B58" s="44">
        <v>5</v>
      </c>
      <c r="C58" s="355" t="s">
        <v>235</v>
      </c>
      <c r="D58" s="356"/>
      <c r="E58" s="331" t="s">
        <v>236</v>
      </c>
      <c r="F58" s="332"/>
      <c r="G58" s="332"/>
      <c r="H58" s="333"/>
    </row>
    <row r="59" spans="1:12" ht="18.75" customHeight="1" x14ac:dyDescent="0.25">
      <c r="A59" s="44" t="s">
        <v>97</v>
      </c>
      <c r="B59" s="44">
        <v>1</v>
      </c>
      <c r="C59" s="355" t="s">
        <v>96</v>
      </c>
      <c r="D59" s="356"/>
      <c r="E59" s="331" t="s">
        <v>102</v>
      </c>
      <c r="F59" s="332"/>
      <c r="G59" s="332"/>
      <c r="H59" s="333"/>
    </row>
    <row r="60" spans="1:12" ht="18.75" customHeight="1" x14ac:dyDescent="0.25">
      <c r="A60" s="44" t="s">
        <v>179</v>
      </c>
      <c r="B60" s="44">
        <v>1</v>
      </c>
      <c r="C60" s="355" t="s">
        <v>180</v>
      </c>
      <c r="D60" s="356"/>
      <c r="E60" s="331" t="s">
        <v>181</v>
      </c>
      <c r="F60" s="332"/>
      <c r="G60" s="332"/>
      <c r="H60" s="333"/>
    </row>
    <row r="61" spans="1:12" ht="18.75" customHeight="1" x14ac:dyDescent="0.25">
      <c r="A61" s="44" t="s">
        <v>182</v>
      </c>
      <c r="B61" s="44">
        <v>1</v>
      </c>
      <c r="C61" s="355" t="s">
        <v>180</v>
      </c>
      <c r="D61" s="356"/>
      <c r="E61" s="331" t="s">
        <v>181</v>
      </c>
      <c r="F61" s="332"/>
      <c r="G61" s="332"/>
      <c r="H61" s="333"/>
    </row>
    <row r="62" spans="1:12" ht="18.75" customHeight="1" x14ac:dyDescent="0.25">
      <c r="A62" s="44" t="s">
        <v>188</v>
      </c>
      <c r="B62" s="44">
        <v>1</v>
      </c>
      <c r="C62" s="355" t="s">
        <v>96</v>
      </c>
      <c r="D62" s="356"/>
      <c r="E62" s="331" t="s">
        <v>190</v>
      </c>
      <c r="F62" s="332"/>
      <c r="G62" s="332"/>
      <c r="H62" s="333"/>
    </row>
    <row r="63" spans="1:12" ht="18.75" customHeight="1" x14ac:dyDescent="0.25">
      <c r="A63" s="44" t="s">
        <v>203</v>
      </c>
      <c r="B63" s="44">
        <v>3</v>
      </c>
      <c r="C63" s="355" t="s">
        <v>96</v>
      </c>
      <c r="D63" s="356"/>
      <c r="E63" s="331"/>
      <c r="F63" s="332"/>
      <c r="G63" s="332"/>
      <c r="H63" s="333"/>
    </row>
    <row r="64" spans="1:12" ht="16.5" customHeight="1" x14ac:dyDescent="0.25">
      <c r="A64" s="44" t="s">
        <v>97</v>
      </c>
      <c r="B64" s="44">
        <v>3</v>
      </c>
      <c r="C64" s="355" t="s">
        <v>96</v>
      </c>
      <c r="D64" s="356"/>
      <c r="E64" s="383"/>
      <c r="F64" s="384"/>
      <c r="G64" s="384"/>
      <c r="H64" s="385"/>
    </row>
    <row r="65" spans="1:12" ht="16.5" customHeight="1" x14ac:dyDescent="0.25">
      <c r="A65" s="44" t="s">
        <v>204</v>
      </c>
      <c r="B65" s="44">
        <v>1</v>
      </c>
      <c r="C65" s="355" t="s">
        <v>205</v>
      </c>
      <c r="D65" s="356"/>
      <c r="E65" s="383"/>
      <c r="F65" s="442"/>
      <c r="G65" s="442"/>
      <c r="H65" s="443"/>
    </row>
    <row r="66" spans="1:12" ht="16.5" customHeight="1" thickBot="1" x14ac:dyDescent="0.3">
      <c r="A66" s="44" t="s">
        <v>199</v>
      </c>
      <c r="B66" s="44">
        <v>1</v>
      </c>
      <c r="C66" s="355" t="s">
        <v>205</v>
      </c>
      <c r="D66" s="356"/>
      <c r="E66" s="383"/>
      <c r="F66" s="384"/>
      <c r="G66" s="384"/>
      <c r="H66" s="385"/>
    </row>
    <row r="67" spans="1:12" ht="19.5" customHeight="1" thickBot="1" x14ac:dyDescent="0.3">
      <c r="A67" s="62" t="s">
        <v>9</v>
      </c>
      <c r="B67" s="178">
        <f>SUM(B54:B66)</f>
        <v>42</v>
      </c>
      <c r="C67" s="177"/>
      <c r="D67" s="177"/>
      <c r="E67" s="177"/>
      <c r="F67" s="177"/>
      <c r="G67" s="177"/>
      <c r="H67" s="177"/>
      <c r="I67" s="177"/>
      <c r="J67" s="177"/>
      <c r="K67" s="177"/>
    </row>
    <row r="68" spans="1:12" ht="19.5" customHeight="1" thickBot="1" x14ac:dyDescent="0.3">
      <c r="A68" s="48"/>
      <c r="B68" s="48"/>
      <c r="C68" s="46"/>
      <c r="D68" s="46"/>
      <c r="E68" s="46"/>
      <c r="F68" s="46"/>
      <c r="G68" s="46"/>
      <c r="H68" s="46"/>
      <c r="I68" s="46"/>
      <c r="J68" s="48"/>
    </row>
    <row r="69" spans="1:12" ht="38.25" thickBot="1" x14ac:dyDescent="0.35">
      <c r="A69" s="392" t="s">
        <v>28</v>
      </c>
      <c r="B69" s="393"/>
      <c r="C69" s="50" t="s">
        <v>29</v>
      </c>
      <c r="D69" s="50" t="s">
        <v>30</v>
      </c>
      <c r="E69" s="51" t="s">
        <v>31</v>
      </c>
      <c r="F69" s="418" t="s">
        <v>34</v>
      </c>
      <c r="G69" s="419"/>
      <c r="H69" s="420"/>
    </row>
    <row r="70" spans="1:12" ht="16.5" thickBot="1" x14ac:dyDescent="0.3">
      <c r="A70" s="421" t="s">
        <v>32</v>
      </c>
      <c r="B70" s="422"/>
      <c r="C70" s="63">
        <v>3722</v>
      </c>
      <c r="D70" s="63">
        <v>2069</v>
      </c>
      <c r="E70" s="64">
        <v>3</v>
      </c>
      <c r="F70" s="423" t="s">
        <v>35</v>
      </c>
      <c r="G70" s="424"/>
      <c r="H70" s="425"/>
    </row>
    <row r="71" spans="1:12" ht="16.5" thickBot="1" x14ac:dyDescent="0.3">
      <c r="A71" s="421" t="s">
        <v>33</v>
      </c>
      <c r="B71" s="422"/>
      <c r="C71" s="63">
        <v>515</v>
      </c>
      <c r="D71" s="63">
        <v>307</v>
      </c>
      <c r="E71" s="64">
        <v>2</v>
      </c>
      <c r="F71" s="414" t="s">
        <v>36</v>
      </c>
      <c r="G71" s="415"/>
      <c r="H71" s="416"/>
    </row>
    <row r="72" spans="1:12" ht="15.75" x14ac:dyDescent="0.25">
      <c r="A72" s="400" t="s">
        <v>44</v>
      </c>
      <c r="B72" s="401"/>
      <c r="C72" s="63">
        <f>SUM(C70:C71)</f>
        <v>4237</v>
      </c>
      <c r="D72" s="63">
        <f>SUM(D70:D71)</f>
        <v>2376</v>
      </c>
      <c r="E72" s="63">
        <f>SUM(E70:E71)</f>
        <v>5</v>
      </c>
      <c r="F72" s="414"/>
      <c r="G72" s="415"/>
      <c r="H72" s="416"/>
    </row>
    <row r="73" spans="1:12" ht="15.75" x14ac:dyDescent="0.25">
      <c r="A73" s="36"/>
      <c r="B73" s="1"/>
    </row>
    <row r="74" spans="1:12" ht="15.75" x14ac:dyDescent="0.25">
      <c r="A74" s="404" t="s">
        <v>11</v>
      </c>
      <c r="B74" s="413"/>
      <c r="C74" s="441" t="s">
        <v>5</v>
      </c>
      <c r="D74" s="437"/>
      <c r="E74" s="437"/>
      <c r="F74" s="437"/>
      <c r="G74" s="437"/>
      <c r="H74" s="437"/>
      <c r="I74" s="437"/>
      <c r="J74" s="438"/>
      <c r="K74" s="439" t="s">
        <v>18</v>
      </c>
      <c r="L74" s="440"/>
    </row>
    <row r="75" spans="1:12" ht="15.75" x14ac:dyDescent="0.25">
      <c r="A75" s="402" t="s">
        <v>4</v>
      </c>
      <c r="B75" s="403"/>
      <c r="C75" s="5" t="s">
        <v>22</v>
      </c>
      <c r="D75" s="5" t="s">
        <v>40</v>
      </c>
      <c r="E75" s="5" t="s">
        <v>6</v>
      </c>
      <c r="F75" s="5" t="s">
        <v>7</v>
      </c>
      <c r="G75" s="5" t="s">
        <v>87</v>
      </c>
      <c r="H75" s="5" t="s">
        <v>42</v>
      </c>
      <c r="I75" s="193" t="s">
        <v>61</v>
      </c>
      <c r="J75" s="5" t="s">
        <v>13</v>
      </c>
      <c r="K75" s="427"/>
      <c r="L75" s="428"/>
    </row>
    <row r="76" spans="1:12" ht="15.75" x14ac:dyDescent="0.25">
      <c r="A76" s="429" t="s">
        <v>131</v>
      </c>
      <c r="B76" s="430"/>
      <c r="C76" s="23"/>
      <c r="D76" s="23"/>
      <c r="E76" s="23"/>
      <c r="F76" s="23"/>
      <c r="G76" s="23"/>
      <c r="H76" s="198">
        <v>50</v>
      </c>
      <c r="I76" s="23"/>
      <c r="J76" s="23"/>
      <c r="K76" s="339" t="s">
        <v>132</v>
      </c>
      <c r="L76" s="431"/>
    </row>
    <row r="77" spans="1:12" ht="15.75" x14ac:dyDescent="0.25">
      <c r="A77" s="408" t="s">
        <v>133</v>
      </c>
      <c r="B77" s="409"/>
      <c r="C77" s="4">
        <v>20</v>
      </c>
      <c r="D77" s="4"/>
      <c r="E77" s="4"/>
      <c r="F77" s="4"/>
      <c r="G77" s="4"/>
      <c r="H77" s="4"/>
      <c r="I77" s="4"/>
      <c r="J77" s="4"/>
      <c r="K77" s="432" t="s">
        <v>134</v>
      </c>
      <c r="L77" s="432"/>
    </row>
    <row r="78" spans="1:12" ht="15.75" x14ac:dyDescent="0.25">
      <c r="A78" s="408" t="s">
        <v>199</v>
      </c>
      <c r="B78" s="409"/>
      <c r="C78" s="4"/>
      <c r="D78" s="4"/>
      <c r="E78" s="4"/>
      <c r="F78" s="4"/>
      <c r="G78" s="4"/>
      <c r="H78" s="4"/>
      <c r="I78" s="4"/>
      <c r="J78" s="4" t="s">
        <v>200</v>
      </c>
      <c r="K78" s="199"/>
      <c r="L78" s="199"/>
    </row>
    <row r="79" spans="1:12" ht="15.75" x14ac:dyDescent="0.25">
      <c r="A79" s="408" t="s">
        <v>138</v>
      </c>
      <c r="B79" s="409"/>
      <c r="C79" s="4"/>
      <c r="D79" s="4">
        <v>1</v>
      </c>
      <c r="E79" s="4"/>
      <c r="F79" s="4"/>
      <c r="G79" s="4"/>
      <c r="H79" s="4"/>
      <c r="I79" s="4"/>
      <c r="J79" s="4"/>
      <c r="K79" s="426"/>
      <c r="L79" s="426"/>
    </row>
    <row r="80" spans="1:12" ht="15.75" x14ac:dyDescent="0.25">
      <c r="A80" s="410" t="s">
        <v>141</v>
      </c>
      <c r="B80" s="410"/>
      <c r="C80" s="23"/>
      <c r="D80" s="23">
        <v>2</v>
      </c>
      <c r="E80" s="23"/>
      <c r="F80" s="23"/>
      <c r="G80" s="23"/>
      <c r="H80" s="23"/>
      <c r="I80" s="23"/>
      <c r="J80" s="23"/>
      <c r="K80" s="417"/>
      <c r="L80" s="417"/>
    </row>
    <row r="81" spans="1:13" ht="15.75" x14ac:dyDescent="0.25">
      <c r="A81" s="337" t="s">
        <v>144</v>
      </c>
      <c r="B81" s="338"/>
      <c r="C81" s="23">
        <v>10</v>
      </c>
      <c r="D81" s="23">
        <v>2</v>
      </c>
      <c r="E81" s="23"/>
      <c r="F81" s="23"/>
      <c r="G81" s="23">
        <v>1</v>
      </c>
      <c r="H81" s="23"/>
      <c r="I81" s="23"/>
      <c r="J81" s="23"/>
      <c r="K81" s="417"/>
      <c r="L81" s="417"/>
    </row>
    <row r="82" spans="1:13" ht="15.75" x14ac:dyDescent="0.25">
      <c r="A82" s="337" t="s">
        <v>95</v>
      </c>
      <c r="B82" s="338"/>
      <c r="C82" s="23"/>
      <c r="D82" s="23">
        <v>3</v>
      </c>
      <c r="E82" s="23"/>
      <c r="F82" s="23"/>
      <c r="G82" s="23">
        <v>8</v>
      </c>
      <c r="I82" s="23"/>
      <c r="J82" s="23" t="s">
        <v>155</v>
      </c>
      <c r="K82" s="417" t="s">
        <v>237</v>
      </c>
      <c r="L82" s="417"/>
    </row>
    <row r="83" spans="1:13" ht="15.75" x14ac:dyDescent="0.25">
      <c r="A83" s="337" t="s">
        <v>131</v>
      </c>
      <c r="B83" s="338"/>
      <c r="C83" s="23">
        <v>15</v>
      </c>
      <c r="D83" s="23"/>
      <c r="E83" s="23"/>
      <c r="F83" s="23"/>
      <c r="G83" s="23"/>
      <c r="H83" s="23">
        <v>600</v>
      </c>
      <c r="I83" s="23"/>
      <c r="J83" s="23"/>
      <c r="K83" s="417" t="s">
        <v>167</v>
      </c>
      <c r="L83" s="417"/>
    </row>
    <row r="84" spans="1:13" ht="15.75" x14ac:dyDescent="0.25">
      <c r="A84" s="337" t="s">
        <v>170</v>
      </c>
      <c r="B84" s="338"/>
      <c r="C84" s="23"/>
      <c r="D84" s="23"/>
      <c r="E84" s="23"/>
      <c r="F84" s="23"/>
      <c r="G84" s="23"/>
      <c r="H84" s="23">
        <v>7</v>
      </c>
      <c r="I84" s="23"/>
      <c r="J84" s="23"/>
      <c r="K84" s="417"/>
      <c r="L84" s="417"/>
    </row>
    <row r="85" spans="1:13" ht="15.75" x14ac:dyDescent="0.25">
      <c r="A85" s="337" t="s">
        <v>95</v>
      </c>
      <c r="B85" s="338"/>
      <c r="C85" s="179"/>
      <c r="D85" s="179"/>
      <c r="E85" s="179"/>
      <c r="F85" s="179"/>
      <c r="G85" s="181"/>
      <c r="H85" s="23">
        <v>600</v>
      </c>
      <c r="I85" s="209"/>
      <c r="J85" s="23"/>
      <c r="K85" s="417" t="s">
        <v>167</v>
      </c>
      <c r="L85" s="417"/>
    </row>
    <row r="86" spans="1:13" ht="15.75" x14ac:dyDescent="0.25">
      <c r="A86" s="407" t="s">
        <v>207</v>
      </c>
      <c r="B86" s="448"/>
      <c r="C86" s="179"/>
      <c r="D86" s="179">
        <v>2</v>
      </c>
      <c r="E86" s="179"/>
      <c r="F86" s="179"/>
      <c r="G86" s="181">
        <v>1</v>
      </c>
      <c r="H86" s="23"/>
      <c r="I86" s="209"/>
      <c r="J86" s="23"/>
      <c r="K86" s="417"/>
      <c r="L86" s="417"/>
    </row>
    <row r="87" spans="1:13" ht="15.75" x14ac:dyDescent="0.25">
      <c r="A87" s="446" t="s">
        <v>206</v>
      </c>
      <c r="B87" s="447"/>
      <c r="C87" s="179"/>
      <c r="D87" s="179"/>
      <c r="E87" s="179"/>
      <c r="F87" s="179"/>
      <c r="G87" s="181">
        <v>2</v>
      </c>
      <c r="H87" s="23"/>
      <c r="I87" s="209"/>
      <c r="J87" s="23"/>
      <c r="K87" s="417"/>
      <c r="L87" s="417"/>
    </row>
    <row r="88" spans="1:13" ht="15.75" x14ac:dyDescent="0.25">
      <c r="A88" s="446" t="s">
        <v>203</v>
      </c>
      <c r="B88" s="447"/>
      <c r="C88" s="179"/>
      <c r="D88" s="179"/>
      <c r="E88" s="179"/>
      <c r="F88" s="179"/>
      <c r="G88" s="181"/>
      <c r="H88" s="23">
        <v>3</v>
      </c>
      <c r="I88" s="209"/>
      <c r="J88" s="23"/>
      <c r="K88" s="417" t="s">
        <v>216</v>
      </c>
      <c r="L88" s="417"/>
    </row>
    <row r="89" spans="1:13" ht="15.75" x14ac:dyDescent="0.25">
      <c r="A89" s="334" t="s">
        <v>183</v>
      </c>
      <c r="B89" s="335"/>
      <c r="C89" s="179"/>
      <c r="D89" s="179"/>
      <c r="E89" s="179"/>
      <c r="F89" s="179"/>
      <c r="G89" s="179"/>
      <c r="H89" s="207">
        <v>1800</v>
      </c>
      <c r="I89" s="208"/>
      <c r="J89" s="208"/>
      <c r="K89" s="336" t="s">
        <v>184</v>
      </c>
      <c r="L89" s="336"/>
      <c r="M89" s="180"/>
    </row>
    <row r="90" spans="1:13" ht="15.75" x14ac:dyDescent="0.25">
      <c r="A90" s="334" t="s">
        <v>218</v>
      </c>
      <c r="B90" s="335"/>
      <c r="C90" s="179"/>
      <c r="D90" s="179"/>
      <c r="E90" s="179"/>
      <c r="F90" s="179"/>
      <c r="G90" s="179"/>
      <c r="H90" s="207">
        <v>3</v>
      </c>
      <c r="I90" s="208"/>
      <c r="J90" s="208"/>
      <c r="K90" s="336" t="s">
        <v>219</v>
      </c>
      <c r="L90" s="336"/>
      <c r="M90" s="180"/>
    </row>
    <row r="91" spans="1:13" ht="15.75" x14ac:dyDescent="0.25">
      <c r="A91" s="334" t="s">
        <v>240</v>
      </c>
      <c r="B91" s="335"/>
      <c r="C91" s="179"/>
      <c r="D91" s="179"/>
      <c r="E91" s="179"/>
      <c r="F91" s="179"/>
      <c r="G91" s="179"/>
      <c r="H91" s="207"/>
      <c r="I91" s="208"/>
      <c r="J91" s="208" t="s">
        <v>543</v>
      </c>
      <c r="K91" s="336"/>
      <c r="L91" s="336"/>
      <c r="M91" s="180"/>
    </row>
    <row r="92" spans="1:13" ht="16.5" thickBot="1" x14ac:dyDescent="0.3">
      <c r="A92" s="334" t="s">
        <v>185</v>
      </c>
      <c r="B92" s="335"/>
      <c r="C92" s="179"/>
      <c r="D92" s="179"/>
      <c r="E92" s="179"/>
      <c r="F92" s="179"/>
      <c r="G92" s="179"/>
      <c r="H92" s="179"/>
      <c r="I92" s="181"/>
      <c r="J92" s="181" t="s">
        <v>187</v>
      </c>
      <c r="K92" s="336" t="s">
        <v>186</v>
      </c>
      <c r="L92" s="336"/>
      <c r="M92" s="180"/>
    </row>
    <row r="93" spans="1:13" ht="16.5" thickBot="1" x14ac:dyDescent="0.3">
      <c r="A93" s="411" t="s">
        <v>21</v>
      </c>
      <c r="B93" s="412"/>
      <c r="C93" s="197">
        <f t="shared" ref="C93:I93" si="1">SUM(C76:C92)</f>
        <v>45</v>
      </c>
      <c r="D93" s="197">
        <f t="shared" si="1"/>
        <v>10</v>
      </c>
      <c r="E93" s="197">
        <f t="shared" si="1"/>
        <v>0</v>
      </c>
      <c r="F93" s="197">
        <f t="shared" si="1"/>
        <v>0</v>
      </c>
      <c r="G93" s="197">
        <f t="shared" si="1"/>
        <v>12</v>
      </c>
      <c r="H93" s="197">
        <f t="shared" si="1"/>
        <v>3063</v>
      </c>
      <c r="I93" s="197">
        <f t="shared" si="1"/>
        <v>0</v>
      </c>
      <c r="J93" s="197">
        <f>COUNTIF(J76:J92,"&lt;&gt;")</f>
        <v>4</v>
      </c>
      <c r="K93" s="444"/>
      <c r="L93" s="445"/>
    </row>
    <row r="94" spans="1:13" ht="13.5" thickBot="1" x14ac:dyDescent="0.25"/>
    <row r="95" spans="1:13" ht="19.5" thickBot="1" x14ac:dyDescent="0.35">
      <c r="A95" s="56" t="s">
        <v>71</v>
      </c>
      <c r="B95" s="57"/>
      <c r="C95" s="196"/>
      <c r="D95" s="195"/>
      <c r="E95" s="195"/>
      <c r="F95" s="195"/>
    </row>
    <row r="96" spans="1:13" ht="15.75" x14ac:dyDescent="0.25">
      <c r="A96" s="406"/>
      <c r="B96" s="406"/>
      <c r="C96" s="157" t="s">
        <v>17</v>
      </c>
    </row>
    <row r="97" spans="1:13" ht="43.5" customHeight="1" x14ac:dyDescent="0.25">
      <c r="A97" s="337" t="s">
        <v>72</v>
      </c>
      <c r="B97" s="407"/>
      <c r="C97" s="158">
        <v>47</v>
      </c>
    </row>
    <row r="98" spans="1:13" ht="13.5" thickBot="1" x14ac:dyDescent="0.25"/>
    <row r="99" spans="1:13" ht="16.5" thickBot="1" x14ac:dyDescent="0.3">
      <c r="A99" s="404" t="s">
        <v>43</v>
      </c>
      <c r="B99" s="405"/>
      <c r="C99" s="436" t="s">
        <v>5</v>
      </c>
      <c r="D99" s="437"/>
      <c r="E99" s="437"/>
      <c r="F99" s="437"/>
      <c r="G99" s="437"/>
      <c r="H99" s="437"/>
      <c r="I99" s="437"/>
      <c r="J99" s="437"/>
      <c r="K99" s="437"/>
      <c r="L99" s="438"/>
      <c r="M99" s="65" t="s">
        <v>37</v>
      </c>
    </row>
    <row r="100" spans="1:13" ht="31.5" x14ac:dyDescent="0.25">
      <c r="A100" s="402" t="s">
        <v>4</v>
      </c>
      <c r="B100" s="403"/>
      <c r="C100" s="5" t="s">
        <v>22</v>
      </c>
      <c r="D100" s="5" t="s">
        <v>40</v>
      </c>
      <c r="E100" s="5" t="s">
        <v>6</v>
      </c>
      <c r="F100" s="5" t="s">
        <v>7</v>
      </c>
      <c r="G100" s="5" t="s">
        <v>8</v>
      </c>
      <c r="H100" s="5" t="s">
        <v>42</v>
      </c>
      <c r="I100" s="194" t="s">
        <v>61</v>
      </c>
      <c r="J100" s="47" t="s">
        <v>27</v>
      </c>
      <c r="K100" s="47" t="s">
        <v>13</v>
      </c>
      <c r="L100" s="47" t="s">
        <v>38</v>
      </c>
      <c r="M100" s="66"/>
    </row>
    <row r="101" spans="1:13" ht="63" x14ac:dyDescent="0.25">
      <c r="A101" s="337" t="s">
        <v>137</v>
      </c>
      <c r="B101" s="338"/>
      <c r="C101" s="23">
        <v>70</v>
      </c>
      <c r="D101" s="23">
        <v>5</v>
      </c>
      <c r="E101" s="23">
        <v>39</v>
      </c>
      <c r="F101" s="23">
        <v>23</v>
      </c>
      <c r="G101" s="23">
        <v>7</v>
      </c>
      <c r="H101" s="23">
        <v>86</v>
      </c>
      <c r="I101" s="23"/>
      <c r="J101" s="67">
        <v>103</v>
      </c>
      <c r="K101" s="67" t="s">
        <v>129</v>
      </c>
      <c r="L101" s="68" t="s">
        <v>135</v>
      </c>
      <c r="M101" s="68"/>
    </row>
    <row r="102" spans="1:13" ht="15.75" x14ac:dyDescent="0.25">
      <c r="A102" s="337" t="s">
        <v>130</v>
      </c>
      <c r="B102" s="338"/>
      <c r="C102" s="23"/>
      <c r="D102" s="23"/>
      <c r="E102" s="23">
        <v>9</v>
      </c>
      <c r="F102" s="23">
        <v>9</v>
      </c>
      <c r="G102" s="23">
        <v>3</v>
      </c>
      <c r="H102" s="23"/>
      <c r="I102" s="23"/>
      <c r="J102" s="67"/>
      <c r="K102" s="67"/>
      <c r="L102" s="68"/>
      <c r="M102" s="67"/>
    </row>
    <row r="103" spans="1:13" ht="15.75" x14ac:dyDescent="0.25">
      <c r="A103" s="337" t="s">
        <v>136</v>
      </c>
      <c r="B103" s="338"/>
      <c r="C103" s="23">
        <v>367</v>
      </c>
      <c r="D103" s="23"/>
      <c r="E103" s="23">
        <v>7</v>
      </c>
      <c r="F103" s="23">
        <v>3</v>
      </c>
      <c r="G103" s="23">
        <v>2</v>
      </c>
      <c r="H103" s="23">
        <v>60</v>
      </c>
      <c r="I103" s="23"/>
      <c r="J103" s="67"/>
      <c r="K103" s="67"/>
      <c r="L103" s="68"/>
      <c r="M103" s="67"/>
    </row>
    <row r="104" spans="1:13" ht="15.75" x14ac:dyDescent="0.25">
      <c r="A104" s="337" t="s">
        <v>139</v>
      </c>
      <c r="B104" s="338"/>
      <c r="C104" s="23"/>
      <c r="D104" s="23"/>
      <c r="E104" s="23"/>
      <c r="F104" s="23"/>
      <c r="G104" s="23"/>
      <c r="H104" s="23"/>
      <c r="I104" s="23"/>
      <c r="J104" s="67">
        <v>7</v>
      </c>
      <c r="K104" s="67"/>
      <c r="L104" s="68" t="s">
        <v>140</v>
      </c>
      <c r="M104" s="67"/>
    </row>
    <row r="105" spans="1:13" ht="15.75" x14ac:dyDescent="0.25">
      <c r="A105" s="337" t="s">
        <v>142</v>
      </c>
      <c r="B105" s="338"/>
      <c r="C105" s="23"/>
      <c r="D105" s="23"/>
      <c r="E105" s="23"/>
      <c r="F105" s="23"/>
      <c r="G105" s="23"/>
      <c r="H105" s="23"/>
      <c r="I105" s="23"/>
      <c r="J105" s="67">
        <v>250</v>
      </c>
      <c r="K105" s="67"/>
      <c r="L105" s="68"/>
      <c r="M105" s="67"/>
    </row>
    <row r="106" spans="1:13" ht="15.75" x14ac:dyDescent="0.25">
      <c r="A106" s="337" t="s">
        <v>143</v>
      </c>
      <c r="B106" s="338"/>
      <c r="C106" s="23"/>
      <c r="D106" s="23"/>
      <c r="E106" s="23"/>
      <c r="F106" s="23"/>
      <c r="G106" s="23"/>
      <c r="H106" s="23"/>
      <c r="I106" s="23"/>
      <c r="J106" s="67">
        <v>515</v>
      </c>
      <c r="K106" s="67"/>
      <c r="L106" s="68"/>
      <c r="M106" s="67"/>
    </row>
    <row r="107" spans="1:13" ht="15.75" x14ac:dyDescent="0.25">
      <c r="A107" s="337" t="s">
        <v>145</v>
      </c>
      <c r="B107" s="338"/>
      <c r="C107" s="23"/>
      <c r="D107" s="23"/>
      <c r="E107" s="23"/>
      <c r="F107" s="23"/>
      <c r="G107" s="23"/>
      <c r="H107" s="23"/>
      <c r="I107" s="23"/>
      <c r="J107" s="67">
        <v>607</v>
      </c>
      <c r="K107" s="67"/>
      <c r="L107" s="68"/>
      <c r="M107" s="67"/>
    </row>
    <row r="108" spans="1:13" ht="15.75" x14ac:dyDescent="0.25">
      <c r="A108" s="337" t="s">
        <v>148</v>
      </c>
      <c r="B108" s="338"/>
      <c r="C108" s="23">
        <v>30</v>
      </c>
      <c r="D108" s="23"/>
      <c r="E108" s="23"/>
      <c r="F108" s="23"/>
      <c r="G108" s="23"/>
      <c r="H108" s="23">
        <v>7</v>
      </c>
      <c r="I108" s="23"/>
      <c r="J108" s="68">
        <v>40</v>
      </c>
      <c r="K108" s="68"/>
      <c r="L108" s="68"/>
      <c r="M108" s="68" t="s">
        <v>151</v>
      </c>
    </row>
    <row r="109" spans="1:13" ht="15.75" x14ac:dyDescent="0.25">
      <c r="A109" s="337" t="s">
        <v>149</v>
      </c>
      <c r="B109" s="338"/>
      <c r="C109" s="23"/>
      <c r="D109" s="23"/>
      <c r="E109" s="23"/>
      <c r="F109" s="23"/>
      <c r="G109" s="23"/>
      <c r="H109" s="23"/>
      <c r="I109" s="23"/>
      <c r="J109" s="68"/>
      <c r="K109" s="68"/>
      <c r="L109" s="68" t="s">
        <v>150</v>
      </c>
      <c r="M109" s="68"/>
    </row>
    <row r="110" spans="1:13" ht="15.75" x14ac:dyDescent="0.25">
      <c r="A110" s="337" t="s">
        <v>152</v>
      </c>
      <c r="B110" s="338"/>
      <c r="C110" s="23">
        <v>30</v>
      </c>
      <c r="D110" s="23"/>
      <c r="E110" s="23"/>
      <c r="F110" s="23"/>
      <c r="G110" s="23"/>
      <c r="H110" s="23">
        <v>6</v>
      </c>
      <c r="I110" s="23"/>
      <c r="J110" s="68"/>
      <c r="K110" s="68" t="s">
        <v>153</v>
      </c>
      <c r="L110" s="68" t="s">
        <v>150</v>
      </c>
      <c r="M110" s="68"/>
    </row>
    <row r="111" spans="1:13" ht="15.75" x14ac:dyDescent="0.25">
      <c r="A111" s="337" t="s">
        <v>154</v>
      </c>
      <c r="B111" s="338"/>
      <c r="C111" s="23"/>
      <c r="D111" s="23"/>
      <c r="E111" s="23"/>
      <c r="F111" s="23"/>
      <c r="G111" s="23"/>
      <c r="H111" s="23"/>
      <c r="I111" s="23"/>
      <c r="J111" s="68"/>
      <c r="K111" s="68"/>
      <c r="L111" s="68" t="s">
        <v>150</v>
      </c>
      <c r="M111" s="68"/>
    </row>
    <row r="112" spans="1:13" ht="16.5" thickBot="1" x14ac:dyDescent="0.3">
      <c r="A112" s="337"/>
      <c r="B112" s="338"/>
      <c r="C112" s="23"/>
      <c r="D112" s="23"/>
      <c r="E112" s="23"/>
      <c r="F112" s="23"/>
      <c r="G112" s="23"/>
      <c r="H112" s="23"/>
      <c r="I112" s="23"/>
      <c r="J112" s="67"/>
      <c r="K112" s="68"/>
      <c r="L112" s="67"/>
      <c r="M112" s="67"/>
    </row>
    <row r="113" spans="1:13" ht="16.5" thickBot="1" x14ac:dyDescent="0.3">
      <c r="A113" s="398" t="s">
        <v>39</v>
      </c>
      <c r="B113" s="399"/>
      <c r="C113" s="16">
        <f t="shared" ref="C113:J113" si="2">SUM(C101:C112)</f>
        <v>497</v>
      </c>
      <c r="D113" s="16">
        <f t="shared" si="2"/>
        <v>5</v>
      </c>
      <c r="E113" s="16">
        <f t="shared" si="2"/>
        <v>55</v>
      </c>
      <c r="F113" s="16">
        <f t="shared" si="2"/>
        <v>35</v>
      </c>
      <c r="G113" s="16">
        <f t="shared" si="2"/>
        <v>12</v>
      </c>
      <c r="H113" s="16">
        <f t="shared" si="2"/>
        <v>159</v>
      </c>
      <c r="I113" s="16">
        <f t="shared" si="2"/>
        <v>0</v>
      </c>
      <c r="J113" s="16">
        <f t="shared" si="2"/>
        <v>1522</v>
      </c>
      <c r="K113" s="16">
        <f>COUNTIF(K101:K112,"&lt;&gt;")</f>
        <v>2</v>
      </c>
      <c r="L113" s="16"/>
      <c r="M113" s="52"/>
    </row>
    <row r="114" spans="1:13" ht="15.75" x14ac:dyDescent="0.25">
      <c r="A114" s="117" t="s">
        <v>66</v>
      </c>
    </row>
  </sheetData>
  <mergeCells count="140">
    <mergeCell ref="K90:L90"/>
    <mergeCell ref="E64:H64"/>
    <mergeCell ref="E53:H53"/>
    <mergeCell ref="E63:H63"/>
    <mergeCell ref="F44:I44"/>
    <mergeCell ref="C99:L99"/>
    <mergeCell ref="K74:L74"/>
    <mergeCell ref="C74:J74"/>
    <mergeCell ref="A89:B89"/>
    <mergeCell ref="K89:L89"/>
    <mergeCell ref="K85:L85"/>
    <mergeCell ref="A85:B85"/>
    <mergeCell ref="C65:D65"/>
    <mergeCell ref="E65:H65"/>
    <mergeCell ref="K93:L93"/>
    <mergeCell ref="K92:L92"/>
    <mergeCell ref="K83:L83"/>
    <mergeCell ref="A82:B82"/>
    <mergeCell ref="A78:B78"/>
    <mergeCell ref="A87:B87"/>
    <mergeCell ref="A86:B86"/>
    <mergeCell ref="A88:B88"/>
    <mergeCell ref="K86:L86"/>
    <mergeCell ref="K87:L87"/>
    <mergeCell ref="K88:L88"/>
    <mergeCell ref="A90:B90"/>
    <mergeCell ref="F71:H71"/>
    <mergeCell ref="K84:L84"/>
    <mergeCell ref="A69:B69"/>
    <mergeCell ref="F69:H69"/>
    <mergeCell ref="K81:L81"/>
    <mergeCell ref="A81:B81"/>
    <mergeCell ref="A70:B70"/>
    <mergeCell ref="F70:H70"/>
    <mergeCell ref="A71:B71"/>
    <mergeCell ref="K79:L79"/>
    <mergeCell ref="A75:B75"/>
    <mergeCell ref="K75:L75"/>
    <mergeCell ref="A76:B76"/>
    <mergeCell ref="K76:L76"/>
    <mergeCell ref="F72:H72"/>
    <mergeCell ref="K82:L82"/>
    <mergeCell ref="K80:L80"/>
    <mergeCell ref="K77:L77"/>
    <mergeCell ref="A113:B113"/>
    <mergeCell ref="A72:B72"/>
    <mergeCell ref="A100:B100"/>
    <mergeCell ref="A101:B101"/>
    <mergeCell ref="A102:B102"/>
    <mergeCell ref="A112:B112"/>
    <mergeCell ref="A99:B99"/>
    <mergeCell ref="A96:B96"/>
    <mergeCell ref="A97:B97"/>
    <mergeCell ref="A79:B79"/>
    <mergeCell ref="A80:B80"/>
    <mergeCell ref="A92:B92"/>
    <mergeCell ref="A93:B93"/>
    <mergeCell ref="A74:B74"/>
    <mergeCell ref="A83:B83"/>
    <mergeCell ref="A77:B77"/>
    <mergeCell ref="A84:B84"/>
    <mergeCell ref="A103:B103"/>
    <mergeCell ref="A104:B104"/>
    <mergeCell ref="A105:B105"/>
    <mergeCell ref="A106:B106"/>
    <mergeCell ref="A107:B107"/>
    <mergeCell ref="A108:B108"/>
    <mergeCell ref="A109:B109"/>
    <mergeCell ref="E66:H66"/>
    <mergeCell ref="C61:D61"/>
    <mergeCell ref="C63:D63"/>
    <mergeCell ref="C64:D64"/>
    <mergeCell ref="C66:D66"/>
    <mergeCell ref="F45:I45"/>
    <mergeCell ref="A47:F47"/>
    <mergeCell ref="A52:B52"/>
    <mergeCell ref="E52:H52"/>
    <mergeCell ref="E59:H59"/>
    <mergeCell ref="C52:D52"/>
    <mergeCell ref="C53:D53"/>
    <mergeCell ref="C54:D54"/>
    <mergeCell ref="C55:D55"/>
    <mergeCell ref="C56:D56"/>
    <mergeCell ref="C57:D57"/>
    <mergeCell ref="C58:D58"/>
    <mergeCell ref="E55:H55"/>
    <mergeCell ref="E56:H56"/>
    <mergeCell ref="E57:H57"/>
    <mergeCell ref="E58:H58"/>
    <mergeCell ref="C62:D62"/>
    <mergeCell ref="E62:H62"/>
    <mergeCell ref="C59:D59"/>
    <mergeCell ref="E60:H60"/>
    <mergeCell ref="C60:D60"/>
    <mergeCell ref="E61:H61"/>
    <mergeCell ref="F4:I4"/>
    <mergeCell ref="A1:C1"/>
    <mergeCell ref="D1:H1"/>
    <mergeCell ref="A3:B3"/>
    <mergeCell ref="C3:D3"/>
    <mergeCell ref="F5:I5"/>
    <mergeCell ref="F6:I6"/>
    <mergeCell ref="F7:I7"/>
    <mergeCell ref="F8:I8"/>
    <mergeCell ref="F9:I9"/>
    <mergeCell ref="F14:I14"/>
    <mergeCell ref="A15:I15"/>
    <mergeCell ref="F22:I22"/>
    <mergeCell ref="F13:I13"/>
    <mergeCell ref="F16:I16"/>
    <mergeCell ref="F18:I18"/>
    <mergeCell ref="F19:I19"/>
    <mergeCell ref="F21:I21"/>
    <mergeCell ref="F20:I20"/>
    <mergeCell ref="F17:I17"/>
    <mergeCell ref="F43:I43"/>
    <mergeCell ref="F29:I29"/>
    <mergeCell ref="A91:B91"/>
    <mergeCell ref="K91:L91"/>
    <mergeCell ref="A110:B110"/>
    <mergeCell ref="A111:B111"/>
    <mergeCell ref="F38:I38"/>
    <mergeCell ref="F24:I24"/>
    <mergeCell ref="F27:I27"/>
    <mergeCell ref="F10:I10"/>
    <mergeCell ref="F11:I11"/>
    <mergeCell ref="E54:H54"/>
    <mergeCell ref="F25:I25"/>
    <mergeCell ref="F40:I40"/>
    <mergeCell ref="F23:I23"/>
    <mergeCell ref="F39:I39"/>
    <mergeCell ref="F26:I26"/>
    <mergeCell ref="F28:I28"/>
    <mergeCell ref="F30:I30"/>
    <mergeCell ref="F34:I34"/>
    <mergeCell ref="F36:I36"/>
    <mergeCell ref="F37:I37"/>
    <mergeCell ref="F42:I42"/>
    <mergeCell ref="A35:B35"/>
    <mergeCell ref="F41:I41"/>
  </mergeCells>
  <hyperlinks>
    <hyperlink ref="F70" r:id="rId1" xr:uid="{00000000-0004-0000-0000-000000000000}"/>
    <hyperlink ref="F71" r:id="rId2" xr:uid="{00000000-0004-0000-0000-000001000000}"/>
  </hyperlinks>
  <pageMargins left="0.23622047244094491" right="0.23622047244094491" top="0.74803149606299213" bottom="0.74803149606299213" header="0.31496062992125984" footer="0.31496062992125984"/>
  <pageSetup paperSize="8" scale="54" orientation="portrait" r:id="rId3"/>
  <headerFooter alignWithMargins="0"/>
  <colBreaks count="1" manualBreakCount="1">
    <brk id="8" max="7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16"/>
  <sheetViews>
    <sheetView topLeftCell="A62" zoomScale="70" zoomScaleNormal="70" workbookViewId="0">
      <selection activeCell="C8" sqref="C8:D8"/>
    </sheetView>
  </sheetViews>
  <sheetFormatPr defaultRowHeight="12.75" x14ac:dyDescent="0.2"/>
  <cols>
    <col min="1" max="1" width="36" bestFit="1" customWidth="1"/>
    <col min="2" max="2" width="17.5703125" bestFit="1" customWidth="1"/>
    <col min="3" max="3" width="16.85546875" customWidth="1"/>
    <col min="4" max="4" width="12.42578125" customWidth="1"/>
    <col min="5" max="5" width="22.42578125" customWidth="1"/>
    <col min="6" max="6" width="13" customWidth="1"/>
    <col min="7" max="7" width="10.85546875" customWidth="1"/>
    <col min="8" max="8" width="20.7109375" customWidth="1"/>
    <col min="9" max="9" width="20.140625" customWidth="1"/>
    <col min="10" max="10" width="24.140625" customWidth="1"/>
    <col min="11" max="11" width="21.5703125" customWidth="1"/>
    <col min="12" max="12" width="22.140625" customWidth="1"/>
    <col min="13" max="13" width="35" customWidth="1"/>
  </cols>
  <sheetData>
    <row r="1" spans="1:11" ht="24.75" customHeight="1" thickBot="1" x14ac:dyDescent="0.4">
      <c r="A1" s="360" t="s">
        <v>0</v>
      </c>
      <c r="B1" s="361"/>
      <c r="C1" s="362"/>
      <c r="D1" s="363" t="s">
        <v>100</v>
      </c>
      <c r="E1" s="365"/>
      <c r="F1" s="365"/>
      <c r="G1" s="366"/>
      <c r="H1" s="1"/>
    </row>
    <row r="2" spans="1:11" ht="24.75" customHeight="1" thickBot="1" x14ac:dyDescent="0.3">
      <c r="A2" s="13"/>
      <c r="E2" s="1"/>
      <c r="F2" s="1"/>
      <c r="G2" s="1"/>
      <c r="H2" s="1"/>
    </row>
    <row r="3" spans="1:11" ht="16.5" thickBot="1" x14ac:dyDescent="0.3">
      <c r="A3" s="367"/>
      <c r="B3" s="367"/>
      <c r="C3" s="368" t="s">
        <v>10</v>
      </c>
      <c r="D3" s="369"/>
      <c r="E3" s="1"/>
      <c r="F3" s="1"/>
      <c r="G3" s="1"/>
      <c r="H3" s="1"/>
    </row>
    <row r="4" spans="1:11" ht="55.5" customHeight="1" thickBot="1" x14ac:dyDescent="0.35">
      <c r="A4" s="18" t="s">
        <v>1</v>
      </c>
      <c r="B4" s="19" t="s">
        <v>2</v>
      </c>
      <c r="C4" s="20" t="s">
        <v>16</v>
      </c>
      <c r="D4" s="20" t="s">
        <v>15</v>
      </c>
      <c r="E4" s="176" t="s">
        <v>93</v>
      </c>
      <c r="F4" s="357" t="s">
        <v>94</v>
      </c>
      <c r="G4" s="358"/>
      <c r="H4" s="358"/>
      <c r="I4" s="359"/>
    </row>
    <row r="5" spans="1:11" ht="19.5" thickBot="1" x14ac:dyDescent="0.35">
      <c r="A5" s="171" t="s">
        <v>19</v>
      </c>
      <c r="B5" s="6"/>
      <c r="C5" s="7"/>
      <c r="D5" s="7"/>
      <c r="E5" s="6"/>
      <c r="F5" s="465"/>
      <c r="G5" s="465"/>
      <c r="H5" s="465"/>
      <c r="I5" s="466"/>
    </row>
    <row r="6" spans="1:11" ht="33.75" customHeight="1" x14ac:dyDescent="0.25">
      <c r="A6" s="33" t="s">
        <v>81</v>
      </c>
      <c r="B6" s="2">
        <v>5</v>
      </c>
      <c r="C6" s="2">
        <v>25</v>
      </c>
      <c r="D6" s="2">
        <v>136</v>
      </c>
      <c r="E6" s="174">
        <v>3</v>
      </c>
      <c r="F6" s="371" t="s">
        <v>244</v>
      </c>
      <c r="G6" s="372"/>
      <c r="H6" s="372"/>
      <c r="I6" s="373"/>
    </row>
    <row r="7" spans="1:11" ht="15.75" x14ac:dyDescent="0.25">
      <c r="A7" s="33" t="s">
        <v>98</v>
      </c>
      <c r="B7" s="2">
        <v>4</v>
      </c>
      <c r="C7" s="2">
        <v>11</v>
      </c>
      <c r="D7" s="2">
        <v>99</v>
      </c>
      <c r="E7" s="175">
        <v>3</v>
      </c>
      <c r="F7" s="339" t="s">
        <v>270</v>
      </c>
      <c r="G7" s="340"/>
      <c r="H7" s="340"/>
      <c r="I7" s="341"/>
    </row>
    <row r="8" spans="1:11" ht="15.75" x14ac:dyDescent="0.25">
      <c r="A8" s="35" t="s">
        <v>281</v>
      </c>
      <c r="B8" s="2">
        <v>4</v>
      </c>
      <c r="C8" s="2">
        <v>32</v>
      </c>
      <c r="D8" s="2">
        <v>94</v>
      </c>
      <c r="E8" s="175">
        <v>1</v>
      </c>
      <c r="F8" s="339" t="s">
        <v>282</v>
      </c>
      <c r="G8" s="340"/>
      <c r="H8" s="340"/>
      <c r="I8" s="341"/>
    </row>
    <row r="9" spans="1:11" ht="66" customHeight="1" x14ac:dyDescent="0.25">
      <c r="A9" s="33" t="s">
        <v>232</v>
      </c>
      <c r="B9" s="2">
        <v>15</v>
      </c>
      <c r="C9" s="2">
        <v>65</v>
      </c>
      <c r="D9" s="2">
        <v>400</v>
      </c>
      <c r="E9" s="163">
        <v>8</v>
      </c>
      <c r="F9" s="339" t="s">
        <v>284</v>
      </c>
      <c r="G9" s="340"/>
      <c r="H9" s="340"/>
      <c r="I9" s="341"/>
    </row>
    <row r="10" spans="1:11" ht="15.75" x14ac:dyDescent="0.25">
      <c r="A10" s="30" t="s">
        <v>442</v>
      </c>
      <c r="B10" s="2">
        <v>1</v>
      </c>
      <c r="C10" s="2">
        <v>8</v>
      </c>
      <c r="D10" s="2">
        <v>0</v>
      </c>
      <c r="E10" s="2"/>
      <c r="F10" s="339" t="s">
        <v>530</v>
      </c>
      <c r="G10" s="340"/>
      <c r="H10" s="340"/>
      <c r="I10" s="341"/>
      <c r="K10" s="1"/>
    </row>
    <row r="11" spans="1:11" ht="15.75" x14ac:dyDescent="0.25">
      <c r="A11" s="35"/>
      <c r="B11" s="14"/>
      <c r="C11" s="2"/>
      <c r="D11" s="14"/>
      <c r="E11" s="163"/>
      <c r="F11" s="339"/>
      <c r="G11" s="340"/>
      <c r="H11" s="340"/>
      <c r="I11" s="341"/>
    </row>
    <row r="12" spans="1:11" ht="16.5" thickBot="1" x14ac:dyDescent="0.3">
      <c r="A12" s="33"/>
      <c r="B12" s="2"/>
      <c r="C12" s="43"/>
      <c r="D12" s="2"/>
      <c r="E12" s="163"/>
      <c r="F12" s="339"/>
      <c r="G12" s="340"/>
      <c r="H12" s="340"/>
      <c r="I12" s="341"/>
    </row>
    <row r="13" spans="1:11" ht="15.75" customHeight="1" thickBot="1" x14ac:dyDescent="0.3">
      <c r="A13" s="15" t="s">
        <v>21</v>
      </c>
      <c r="B13" s="16">
        <f>SUM(B6:B12)</f>
        <v>29</v>
      </c>
      <c r="C13" s="16">
        <f>SUM(C6:C12)</f>
        <v>141</v>
      </c>
      <c r="D13" s="16">
        <f>SUM(D6:D12)</f>
        <v>729</v>
      </c>
      <c r="E13" s="16">
        <f>SUM(E6:E12)</f>
        <v>15</v>
      </c>
      <c r="F13" s="172"/>
      <c r="G13" s="172"/>
      <c r="H13" s="172"/>
      <c r="I13" s="173"/>
    </row>
    <row r="14" spans="1:11" ht="21.75" customHeight="1" thickBot="1" x14ac:dyDescent="0.25">
      <c r="A14" s="11"/>
      <c r="B14" s="12"/>
      <c r="C14" s="12"/>
      <c r="D14" s="12"/>
      <c r="E14" s="382"/>
      <c r="F14" s="382"/>
      <c r="G14" s="382"/>
      <c r="H14" s="382"/>
    </row>
    <row r="15" spans="1:11" ht="55.5" customHeight="1" thickBot="1" x14ac:dyDescent="0.35">
      <c r="A15" s="18" t="s">
        <v>1</v>
      </c>
      <c r="B15" s="19" t="s">
        <v>2</v>
      </c>
      <c r="C15" s="20" t="s">
        <v>16</v>
      </c>
      <c r="D15" s="20" t="s">
        <v>15</v>
      </c>
      <c r="E15" s="20" t="s">
        <v>84</v>
      </c>
      <c r="F15" s="345" t="s">
        <v>18</v>
      </c>
      <c r="G15" s="346"/>
      <c r="H15" s="346"/>
      <c r="I15" s="347"/>
    </row>
    <row r="16" spans="1:11" s="21" customFormat="1" ht="26.25" customHeight="1" thickBot="1" x14ac:dyDescent="0.35">
      <c r="A16" s="379" t="s">
        <v>3</v>
      </c>
      <c r="B16" s="380"/>
      <c r="C16" s="380"/>
      <c r="D16" s="380"/>
      <c r="E16" s="380"/>
      <c r="F16" s="380"/>
      <c r="G16" s="380"/>
      <c r="H16" s="380"/>
      <c r="I16" s="381"/>
    </row>
    <row r="17" spans="1:11" ht="20.100000000000001" customHeight="1" x14ac:dyDescent="0.25">
      <c r="A17" s="32" t="s">
        <v>81</v>
      </c>
      <c r="B17" s="4">
        <v>5</v>
      </c>
      <c r="C17" s="4">
        <v>41</v>
      </c>
      <c r="D17" s="4">
        <v>0</v>
      </c>
      <c r="E17" s="4">
        <f>C17*3</f>
        <v>123</v>
      </c>
      <c r="F17" s="371" t="s">
        <v>308</v>
      </c>
      <c r="G17" s="372"/>
      <c r="H17" s="372"/>
      <c r="I17" s="373"/>
      <c r="K17" s="1"/>
    </row>
    <row r="18" spans="1:11" ht="15.75" x14ac:dyDescent="0.25">
      <c r="A18" s="30" t="s">
        <v>88</v>
      </c>
      <c r="B18" s="2">
        <v>43</v>
      </c>
      <c r="C18" s="2">
        <v>297</v>
      </c>
      <c r="D18" s="2">
        <v>1</v>
      </c>
      <c r="E18" s="2">
        <v>754.5</v>
      </c>
      <c r="F18" s="339"/>
      <c r="G18" s="340"/>
      <c r="H18" s="340"/>
      <c r="I18" s="341"/>
    </row>
    <row r="19" spans="1:11" ht="15.75" x14ac:dyDescent="0.25">
      <c r="A19" s="31" t="s">
        <v>89</v>
      </c>
      <c r="B19" s="210">
        <v>6</v>
      </c>
      <c r="C19" s="210">
        <v>61</v>
      </c>
      <c r="D19" s="210">
        <v>0</v>
      </c>
      <c r="E19" s="211">
        <v>183</v>
      </c>
      <c r="F19" s="339" t="s">
        <v>271</v>
      </c>
      <c r="G19" s="340"/>
      <c r="H19" s="340"/>
      <c r="I19" s="341"/>
    </row>
    <row r="20" spans="1:11" ht="15.75" x14ac:dyDescent="0.25">
      <c r="A20" s="31" t="s">
        <v>90</v>
      </c>
      <c r="B20" s="212">
        <v>11</v>
      </c>
      <c r="C20" s="212">
        <v>72</v>
      </c>
      <c r="D20" s="212">
        <v>0</v>
      </c>
      <c r="E20" s="4">
        <f>C20*3</f>
        <v>216</v>
      </c>
      <c r="F20" s="339" t="s">
        <v>271</v>
      </c>
      <c r="G20" s="340"/>
      <c r="H20" s="340"/>
      <c r="I20" s="341"/>
    </row>
    <row r="21" spans="1:11" ht="15.75" x14ac:dyDescent="0.25">
      <c r="A21" s="35" t="s">
        <v>95</v>
      </c>
      <c r="B21" s="14">
        <v>2</v>
      </c>
      <c r="C21" s="2">
        <v>4</v>
      </c>
      <c r="D21" s="2">
        <v>2</v>
      </c>
      <c r="E21" s="2">
        <v>8</v>
      </c>
      <c r="F21" s="331" t="s">
        <v>243</v>
      </c>
      <c r="G21" s="332"/>
      <c r="H21" s="332"/>
      <c r="I21" s="333"/>
    </row>
    <row r="22" spans="1:11" ht="15.75" x14ac:dyDescent="0.25">
      <c r="A22" s="30" t="s">
        <v>260</v>
      </c>
      <c r="B22" s="2">
        <v>1</v>
      </c>
      <c r="C22" s="2">
        <v>5</v>
      </c>
      <c r="E22" s="2">
        <v>7.5</v>
      </c>
      <c r="F22" s="331"/>
      <c r="G22" s="332"/>
      <c r="H22" s="332"/>
      <c r="I22" s="333"/>
    </row>
    <row r="23" spans="1:11" ht="78.75" customHeight="1" x14ac:dyDescent="0.25">
      <c r="A23" s="30" t="s">
        <v>197</v>
      </c>
      <c r="B23" s="2">
        <v>11</v>
      </c>
      <c r="C23" s="23">
        <v>127</v>
      </c>
      <c r="D23" s="23">
        <v>0</v>
      </c>
      <c r="E23" s="23">
        <v>508</v>
      </c>
      <c r="F23" s="339" t="s">
        <v>280</v>
      </c>
      <c r="G23" s="340"/>
      <c r="H23" s="340"/>
      <c r="I23" s="341"/>
    </row>
    <row r="24" spans="1:11" ht="41.25" customHeight="1" x14ac:dyDescent="0.25">
      <c r="A24" s="116" t="s">
        <v>240</v>
      </c>
      <c r="B24" s="4">
        <v>13</v>
      </c>
      <c r="C24" s="4">
        <v>18</v>
      </c>
      <c r="D24" s="4">
        <v>0</v>
      </c>
      <c r="E24" s="164">
        <v>60</v>
      </c>
      <c r="F24" s="331" t="s">
        <v>283</v>
      </c>
      <c r="G24" s="332"/>
      <c r="H24" s="332"/>
      <c r="I24" s="333"/>
    </row>
    <row r="25" spans="1:11" ht="15.75" x14ac:dyDescent="0.25">
      <c r="A25" s="30" t="s">
        <v>232</v>
      </c>
      <c r="B25" s="2">
        <v>59</v>
      </c>
      <c r="C25" s="2">
        <v>140</v>
      </c>
      <c r="D25" s="2"/>
      <c r="E25" s="163">
        <v>381</v>
      </c>
      <c r="F25" s="331" t="s">
        <v>285</v>
      </c>
      <c r="G25" s="332"/>
      <c r="H25" s="332"/>
      <c r="I25" s="333"/>
    </row>
    <row r="26" spans="1:11" ht="15.75" x14ac:dyDescent="0.25">
      <c r="A26" s="165" t="s">
        <v>188</v>
      </c>
      <c r="B26" s="4">
        <v>18</v>
      </c>
      <c r="C26" s="4">
        <v>4</v>
      </c>
      <c r="D26" s="4">
        <v>0</v>
      </c>
      <c r="E26" s="164">
        <v>180</v>
      </c>
      <c r="F26" s="331" t="s">
        <v>301</v>
      </c>
      <c r="G26" s="332"/>
      <c r="H26" s="332"/>
      <c r="I26" s="333"/>
    </row>
    <row r="27" spans="1:11" ht="18.75" customHeight="1" x14ac:dyDescent="0.25">
      <c r="A27" s="31" t="s">
        <v>218</v>
      </c>
      <c r="B27" s="2">
        <v>3</v>
      </c>
      <c r="C27" s="2">
        <v>18</v>
      </c>
      <c r="D27" s="2">
        <v>0</v>
      </c>
      <c r="E27" s="2">
        <f>C27*4</f>
        <v>72</v>
      </c>
      <c r="F27" s="331" t="s">
        <v>293</v>
      </c>
      <c r="G27" s="332"/>
      <c r="H27" s="332"/>
      <c r="I27" s="333"/>
    </row>
    <row r="28" spans="1:11" ht="15.75" x14ac:dyDescent="0.25">
      <c r="A28" s="33" t="s">
        <v>362</v>
      </c>
      <c r="B28" s="2">
        <v>1</v>
      </c>
      <c r="C28" s="2">
        <v>9</v>
      </c>
      <c r="D28" s="2">
        <v>0</v>
      </c>
      <c r="E28" s="2">
        <f>C28*2</f>
        <v>18</v>
      </c>
      <c r="F28" s="331" t="s">
        <v>493</v>
      </c>
      <c r="G28" s="332"/>
      <c r="H28" s="332"/>
      <c r="I28" s="333"/>
    </row>
    <row r="29" spans="1:11" ht="32.25" thickBot="1" x14ac:dyDescent="0.3">
      <c r="A29" s="37" t="s">
        <v>499</v>
      </c>
      <c r="B29" s="38">
        <v>1</v>
      </c>
      <c r="C29" s="38">
        <v>6</v>
      </c>
      <c r="D29" s="38">
        <v>0</v>
      </c>
      <c r="E29" s="38">
        <f>C29*1.5</f>
        <v>9</v>
      </c>
      <c r="F29" s="462" t="s">
        <v>500</v>
      </c>
      <c r="G29" s="463"/>
      <c r="H29" s="463"/>
      <c r="I29" s="464"/>
    </row>
    <row r="30" spans="1:11" ht="16.5" thickBot="1" x14ac:dyDescent="0.3">
      <c r="A30" s="33" t="s">
        <v>525</v>
      </c>
      <c r="B30" s="2">
        <v>3</v>
      </c>
      <c r="C30" s="2">
        <v>19</v>
      </c>
      <c r="D30" s="2">
        <v>21</v>
      </c>
      <c r="E30" s="2">
        <v>152</v>
      </c>
      <c r="F30" s="331" t="s">
        <v>526</v>
      </c>
      <c r="G30" s="332"/>
      <c r="H30" s="332"/>
      <c r="I30" s="333"/>
    </row>
    <row r="31" spans="1:11" ht="20.100000000000001" customHeight="1" thickBot="1" x14ac:dyDescent="0.3">
      <c r="A31" s="15" t="s">
        <v>21</v>
      </c>
      <c r="B31" s="16">
        <f>SUM(B17:B30)</f>
        <v>177</v>
      </c>
      <c r="C31" s="16">
        <f>SUM(C17:C30)</f>
        <v>821</v>
      </c>
      <c r="D31" s="16">
        <f>SUM(D17:D30)</f>
        <v>24</v>
      </c>
      <c r="E31" s="16">
        <f>SUM(E17:E30)</f>
        <v>2672</v>
      </c>
      <c r="F31" s="40"/>
      <c r="G31" s="41"/>
      <c r="H31" s="41"/>
      <c r="I31" s="42"/>
    </row>
    <row r="32" spans="1:11" ht="15.75" x14ac:dyDescent="0.25">
      <c r="A32" s="3"/>
      <c r="B32" s="1"/>
      <c r="C32" s="1"/>
      <c r="D32" s="1"/>
      <c r="E32" s="3"/>
      <c r="F32" s="3"/>
      <c r="G32" s="3"/>
      <c r="H32" s="3"/>
    </row>
    <row r="33" spans="1:11" ht="16.5" thickBot="1" x14ac:dyDescent="0.3">
      <c r="A33" s="3"/>
      <c r="B33" s="1"/>
      <c r="C33" s="1"/>
      <c r="D33" s="1"/>
      <c r="E33" s="3"/>
      <c r="F33" s="3"/>
      <c r="G33" s="3"/>
      <c r="H33" s="3"/>
    </row>
    <row r="34" spans="1:11" ht="55.5" customHeight="1" thickBot="1" x14ac:dyDescent="0.35">
      <c r="A34" s="18" t="s">
        <v>1</v>
      </c>
      <c r="B34" s="19" t="s">
        <v>2</v>
      </c>
      <c r="C34" s="20" t="s">
        <v>16</v>
      </c>
      <c r="D34" s="20" t="s">
        <v>15</v>
      </c>
      <c r="E34" s="224" t="s">
        <v>41</v>
      </c>
      <c r="F34" s="345" t="s">
        <v>18</v>
      </c>
      <c r="G34" s="346"/>
      <c r="H34" s="346"/>
      <c r="I34" s="347"/>
    </row>
    <row r="35" spans="1:11" ht="26.25" customHeight="1" thickBot="1" x14ac:dyDescent="0.35">
      <c r="A35" s="379" t="s">
        <v>20</v>
      </c>
      <c r="B35" s="380"/>
      <c r="C35" s="380"/>
      <c r="D35" s="380"/>
      <c r="E35" s="380"/>
      <c r="F35" s="380"/>
      <c r="G35" s="380"/>
      <c r="H35" s="380"/>
      <c r="I35" s="381"/>
    </row>
    <row r="36" spans="1:11" ht="15.75" x14ac:dyDescent="0.25">
      <c r="A36" s="35" t="s">
        <v>174</v>
      </c>
      <c r="B36" s="2">
        <v>5</v>
      </c>
      <c r="C36" s="2">
        <v>86</v>
      </c>
      <c r="D36" s="2">
        <v>32</v>
      </c>
      <c r="E36" s="162"/>
      <c r="F36" s="371" t="s">
        <v>269</v>
      </c>
      <c r="G36" s="372"/>
      <c r="H36" s="372"/>
      <c r="I36" s="373"/>
      <c r="K36" s="1"/>
    </row>
    <row r="37" spans="1:11" ht="15.75" x14ac:dyDescent="0.25">
      <c r="A37" s="35" t="s">
        <v>194</v>
      </c>
      <c r="B37" s="14">
        <v>2</v>
      </c>
      <c r="C37" s="2">
        <v>52</v>
      </c>
      <c r="D37" s="2">
        <v>18</v>
      </c>
      <c r="E37" s="59"/>
      <c r="F37" s="339" t="s">
        <v>195</v>
      </c>
      <c r="G37" s="340"/>
      <c r="H37" s="340"/>
      <c r="I37" s="341"/>
      <c r="K37" s="1"/>
    </row>
    <row r="38" spans="1:11" ht="15.75" x14ac:dyDescent="0.25">
      <c r="A38" s="35" t="s">
        <v>196</v>
      </c>
      <c r="B38" s="14">
        <v>1</v>
      </c>
      <c r="C38" s="2">
        <v>38</v>
      </c>
      <c r="D38" s="14">
        <v>11</v>
      </c>
      <c r="E38" s="59"/>
      <c r="F38" s="339" t="s">
        <v>175</v>
      </c>
      <c r="G38" s="340"/>
      <c r="H38" s="340"/>
      <c r="I38" s="341"/>
      <c r="K38" s="1"/>
    </row>
    <row r="39" spans="1:11" ht="15.75" x14ac:dyDescent="0.25">
      <c r="A39" s="30" t="s">
        <v>529</v>
      </c>
      <c r="B39" s="23">
        <v>2</v>
      </c>
      <c r="C39" s="23">
        <v>125</v>
      </c>
      <c r="D39" s="23">
        <v>95</v>
      </c>
      <c r="E39" s="60"/>
      <c r="F39" s="339" t="s">
        <v>299</v>
      </c>
      <c r="G39" s="340"/>
      <c r="H39" s="340"/>
      <c r="I39" s="341"/>
      <c r="K39" s="1"/>
    </row>
    <row r="40" spans="1:11" ht="15.75" x14ac:dyDescent="0.25">
      <c r="A40" s="30" t="s">
        <v>241</v>
      </c>
      <c r="B40" s="2">
        <v>1</v>
      </c>
      <c r="C40" s="23">
        <v>4</v>
      </c>
      <c r="D40" s="23">
        <v>0</v>
      </c>
      <c r="E40" s="59"/>
      <c r="F40" s="339" t="s">
        <v>242</v>
      </c>
      <c r="G40" s="340"/>
      <c r="H40" s="340"/>
      <c r="I40" s="341"/>
      <c r="K40" s="1"/>
    </row>
    <row r="41" spans="1:11" ht="15.6" customHeight="1" x14ac:dyDescent="0.25">
      <c r="A41" s="30" t="s">
        <v>260</v>
      </c>
      <c r="B41" s="2">
        <v>2</v>
      </c>
      <c r="C41" s="2">
        <v>25</v>
      </c>
      <c r="D41" s="2">
        <v>0</v>
      </c>
      <c r="E41" s="59"/>
      <c r="F41" s="339" t="s">
        <v>288</v>
      </c>
      <c r="G41" s="340"/>
      <c r="H41" s="340"/>
      <c r="I41" s="341"/>
      <c r="K41" s="1"/>
    </row>
    <row r="42" spans="1:11" ht="15.75" x14ac:dyDescent="0.25">
      <c r="A42" s="31" t="s">
        <v>268</v>
      </c>
      <c r="B42" s="38">
        <v>3</v>
      </c>
      <c r="C42" s="1"/>
      <c r="D42" s="2"/>
      <c r="E42" s="59"/>
      <c r="F42" s="417"/>
      <c r="G42" s="417"/>
      <c r="H42" s="417"/>
      <c r="I42" s="461"/>
      <c r="K42" s="1"/>
    </row>
    <row r="43" spans="1:11" ht="15.75" x14ac:dyDescent="0.25">
      <c r="A43" s="33" t="s">
        <v>232</v>
      </c>
      <c r="B43" s="2">
        <v>13</v>
      </c>
      <c r="C43" s="2">
        <v>35</v>
      </c>
      <c r="D43" s="2">
        <v>89</v>
      </c>
      <c r="E43" s="58"/>
      <c r="F43" s="331"/>
      <c r="G43" s="332"/>
      <c r="H43" s="332"/>
      <c r="I43" s="333"/>
      <c r="K43" s="1"/>
    </row>
    <row r="44" spans="1:11" ht="31.5" x14ac:dyDescent="0.25">
      <c r="A44" s="30" t="s">
        <v>298</v>
      </c>
      <c r="B44" s="2">
        <v>1</v>
      </c>
      <c r="C44" s="2">
        <v>3</v>
      </c>
      <c r="D44" s="2">
        <v>0</v>
      </c>
      <c r="E44" s="59"/>
      <c r="F44" s="351" t="s">
        <v>300</v>
      </c>
      <c r="G44" s="352"/>
      <c r="H44" s="352"/>
      <c r="I44" s="353"/>
      <c r="K44" s="1"/>
    </row>
    <row r="45" spans="1:11" ht="31.5" x14ac:dyDescent="0.25">
      <c r="A45" s="30" t="s">
        <v>294</v>
      </c>
      <c r="B45" s="2">
        <v>6</v>
      </c>
      <c r="C45" s="2">
        <f>6*50</f>
        <v>300</v>
      </c>
      <c r="D45" s="2">
        <v>2</v>
      </c>
      <c r="E45" s="2">
        <v>1</v>
      </c>
      <c r="F45" s="339" t="s">
        <v>297</v>
      </c>
      <c r="G45" s="340"/>
      <c r="H45" s="340"/>
      <c r="I45" s="341"/>
      <c r="K45" s="1"/>
    </row>
    <row r="46" spans="1:11" ht="31.5" x14ac:dyDescent="0.25">
      <c r="A46" s="30" t="s">
        <v>295</v>
      </c>
      <c r="B46" s="2">
        <v>1</v>
      </c>
      <c r="C46" s="2">
        <v>7</v>
      </c>
      <c r="D46" s="2">
        <v>7</v>
      </c>
      <c r="E46" s="2"/>
      <c r="F46" s="339" t="s">
        <v>296</v>
      </c>
      <c r="G46" s="340"/>
      <c r="H46" s="340"/>
      <c r="I46" s="341"/>
      <c r="K46" s="1"/>
    </row>
    <row r="47" spans="1:11" ht="30.75" customHeight="1" x14ac:dyDescent="0.25">
      <c r="A47" s="30" t="s">
        <v>310</v>
      </c>
      <c r="B47" s="2">
        <v>1</v>
      </c>
      <c r="C47" s="2">
        <v>30</v>
      </c>
      <c r="D47" s="2"/>
      <c r="E47" s="2"/>
      <c r="F47" s="339" t="s">
        <v>311</v>
      </c>
      <c r="G47" s="340"/>
      <c r="H47" s="340"/>
      <c r="I47" s="341"/>
      <c r="K47" s="1"/>
    </row>
    <row r="48" spans="1:11" ht="16.5" thickBot="1" x14ac:dyDescent="0.3">
      <c r="A48" s="30"/>
      <c r="B48" s="2"/>
      <c r="C48" s="2"/>
      <c r="D48" s="2"/>
      <c r="E48" s="2"/>
      <c r="F48" s="452"/>
      <c r="G48" s="453"/>
      <c r="H48" s="453"/>
      <c r="I48" s="454"/>
      <c r="K48" s="1"/>
    </row>
    <row r="49" spans="1:11" ht="16.5" thickBot="1" x14ac:dyDescent="0.3">
      <c r="A49" s="17" t="s">
        <v>9</v>
      </c>
      <c r="B49" s="16">
        <f>SUM(B36:B48)</f>
        <v>38</v>
      </c>
      <c r="C49" s="16">
        <f>SUM(C36:C48)</f>
        <v>705</v>
      </c>
      <c r="D49" s="16">
        <f>SUM(D36:D48)</f>
        <v>254</v>
      </c>
      <c r="E49" s="16">
        <f>COUNTIF(E38:E48,"&lt;&gt;")</f>
        <v>1</v>
      </c>
      <c r="F49" s="386"/>
      <c r="G49" s="387"/>
      <c r="H49" s="387"/>
      <c r="I49" s="388"/>
    </row>
    <row r="50" spans="1:11" ht="16.5" thickBot="1" x14ac:dyDescent="0.3">
      <c r="A50" s="24"/>
      <c r="B50" s="24"/>
      <c r="C50" s="24"/>
      <c r="D50" s="24"/>
    </row>
    <row r="51" spans="1:11" ht="21.75" thickBot="1" x14ac:dyDescent="0.4">
      <c r="A51" s="458" t="s">
        <v>23</v>
      </c>
      <c r="B51" s="459"/>
      <c r="C51" s="459"/>
      <c r="D51" s="459"/>
      <c r="E51" s="459"/>
      <c r="F51" s="460"/>
    </row>
    <row r="52" spans="1:11" ht="21.75" thickBot="1" x14ac:dyDescent="0.3">
      <c r="A52" s="24"/>
      <c r="B52" s="223" t="s">
        <v>24</v>
      </c>
      <c r="C52" s="223" t="s">
        <v>25</v>
      </c>
      <c r="D52" s="223" t="s">
        <v>26</v>
      </c>
      <c r="E52" s="223" t="s">
        <v>82</v>
      </c>
      <c r="F52" s="223" t="s">
        <v>41</v>
      </c>
    </row>
    <row r="53" spans="1:11" ht="22.5" customHeight="1" thickBot="1" x14ac:dyDescent="0.3">
      <c r="A53" s="24"/>
      <c r="B53" s="221">
        <f>SUM(B13+B31+B49)</f>
        <v>244</v>
      </c>
      <c r="C53" s="221">
        <f>SUM(C13+C31+C49)</f>
        <v>1667</v>
      </c>
      <c r="D53" s="221">
        <f>SUM(D13+D31+D49)</f>
        <v>1007</v>
      </c>
      <c r="E53" s="222">
        <f>E31</f>
        <v>2672</v>
      </c>
      <c r="F53" s="222">
        <f>SUM(E49)</f>
        <v>1</v>
      </c>
    </row>
    <row r="54" spans="1:11" ht="18" customHeight="1" x14ac:dyDescent="0.25">
      <c r="A54" s="1"/>
      <c r="B54" s="1"/>
      <c r="C54" s="1"/>
      <c r="D54" s="1"/>
      <c r="E54" s="1"/>
      <c r="F54" s="1"/>
      <c r="G54" s="1"/>
      <c r="H54" s="1"/>
    </row>
    <row r="55" spans="1:11" ht="16.5" thickBot="1" x14ac:dyDescent="0.3">
      <c r="A55" s="1"/>
      <c r="B55" s="1"/>
      <c r="C55" s="1"/>
      <c r="D55" s="1"/>
      <c r="E55" s="1"/>
      <c r="F55" s="1"/>
      <c r="G55" s="1"/>
      <c r="H55" s="3"/>
      <c r="I55" s="3"/>
      <c r="J55" s="3"/>
      <c r="K55" s="3"/>
    </row>
    <row r="56" spans="1:11" ht="19.5" thickBot="1" x14ac:dyDescent="0.35">
      <c r="A56" s="392" t="s">
        <v>12</v>
      </c>
      <c r="B56" s="393"/>
      <c r="C56" s="394" t="s">
        <v>5</v>
      </c>
      <c r="D56" s="395"/>
      <c r="E56" s="345" t="s">
        <v>18</v>
      </c>
      <c r="F56" s="346"/>
      <c r="G56" s="346"/>
      <c r="H56" s="347"/>
    </row>
    <row r="57" spans="1:11" ht="18.75" x14ac:dyDescent="0.3">
      <c r="A57" s="34" t="s">
        <v>4</v>
      </c>
      <c r="B57" s="22" t="s">
        <v>17</v>
      </c>
      <c r="C57" s="396" t="s">
        <v>14</v>
      </c>
      <c r="D57" s="397"/>
      <c r="E57" s="455"/>
      <c r="F57" s="456"/>
      <c r="G57" s="456"/>
      <c r="H57" s="457"/>
    </row>
    <row r="58" spans="1:11" ht="18.75" customHeight="1" x14ac:dyDescent="0.25">
      <c r="A58" s="214" t="s">
        <v>171</v>
      </c>
      <c r="B58" s="44">
        <v>3</v>
      </c>
      <c r="C58" s="355" t="s">
        <v>172</v>
      </c>
      <c r="D58" s="356"/>
      <c r="E58" s="383" t="s">
        <v>173</v>
      </c>
      <c r="F58" s="384"/>
      <c r="G58" s="384"/>
      <c r="H58" s="385"/>
    </row>
    <row r="59" spans="1:11" ht="18.75" customHeight="1" x14ac:dyDescent="0.25">
      <c r="A59" s="214" t="s">
        <v>97</v>
      </c>
      <c r="B59" s="44">
        <v>3</v>
      </c>
      <c r="C59" s="355" t="s">
        <v>96</v>
      </c>
      <c r="D59" s="356"/>
      <c r="E59" s="383"/>
      <c r="F59" s="384"/>
      <c r="G59" s="384"/>
      <c r="H59" s="385"/>
    </row>
    <row r="60" spans="1:11" ht="18.75" customHeight="1" x14ac:dyDescent="0.25">
      <c r="A60" s="214" t="s">
        <v>203</v>
      </c>
      <c r="B60" s="44">
        <v>3</v>
      </c>
      <c r="C60" s="355" t="s">
        <v>96</v>
      </c>
      <c r="D60" s="356"/>
      <c r="E60" s="383"/>
      <c r="F60" s="384"/>
      <c r="G60" s="384"/>
      <c r="H60" s="385"/>
    </row>
    <row r="61" spans="1:11" ht="18.75" customHeight="1" x14ac:dyDescent="0.25">
      <c r="A61" s="214" t="s">
        <v>262</v>
      </c>
      <c r="B61" s="44">
        <v>1</v>
      </c>
      <c r="C61" s="355" t="s">
        <v>264</v>
      </c>
      <c r="D61" s="356"/>
      <c r="E61" s="383" t="s">
        <v>267</v>
      </c>
      <c r="F61" s="384"/>
      <c r="G61" s="384"/>
      <c r="H61" s="385"/>
    </row>
    <row r="62" spans="1:11" ht="18.75" customHeight="1" x14ac:dyDescent="0.25">
      <c r="A62" s="214" t="s">
        <v>263</v>
      </c>
      <c r="B62" s="44">
        <v>1</v>
      </c>
      <c r="C62" s="355" t="s">
        <v>264</v>
      </c>
      <c r="D62" s="356"/>
      <c r="E62" s="331" t="s">
        <v>267</v>
      </c>
      <c r="F62" s="332"/>
      <c r="G62" s="332"/>
      <c r="H62" s="333"/>
    </row>
    <row r="63" spans="1:11" ht="18.75" customHeight="1" x14ac:dyDescent="0.25">
      <c r="A63" s="214" t="s">
        <v>188</v>
      </c>
      <c r="B63" s="44">
        <v>1</v>
      </c>
      <c r="C63" s="355" t="s">
        <v>96</v>
      </c>
      <c r="D63" s="356"/>
      <c r="E63" s="449"/>
      <c r="F63" s="450"/>
      <c r="G63" s="450"/>
      <c r="H63" s="451"/>
    </row>
    <row r="64" spans="1:11" ht="16.5" customHeight="1" x14ac:dyDescent="0.25">
      <c r="A64" s="214" t="s">
        <v>227</v>
      </c>
      <c r="B64" s="44">
        <v>3</v>
      </c>
      <c r="C64" s="355" t="s">
        <v>265</v>
      </c>
      <c r="D64" s="356"/>
      <c r="E64" s="383"/>
      <c r="F64" s="384"/>
      <c r="G64" s="384"/>
      <c r="H64" s="385"/>
    </row>
    <row r="65" spans="1:11" ht="16.5" customHeight="1" x14ac:dyDescent="0.25">
      <c r="A65" s="214" t="s">
        <v>266</v>
      </c>
      <c r="B65" s="44">
        <v>1</v>
      </c>
      <c r="C65" s="355" t="s">
        <v>265</v>
      </c>
      <c r="D65" s="356"/>
      <c r="E65" s="383"/>
      <c r="F65" s="384"/>
      <c r="G65" s="384"/>
      <c r="H65" s="385"/>
    </row>
    <row r="66" spans="1:11" ht="16.5" customHeight="1" x14ac:dyDescent="0.25">
      <c r="A66" s="214" t="s">
        <v>203</v>
      </c>
      <c r="B66" s="44">
        <v>3</v>
      </c>
      <c r="C66" s="355" t="s">
        <v>96</v>
      </c>
      <c r="D66" s="356"/>
      <c r="E66" s="383"/>
      <c r="F66" s="384"/>
      <c r="G66" s="384"/>
      <c r="H66" s="385"/>
    </row>
    <row r="67" spans="1:11" ht="16.5" customHeight="1" x14ac:dyDescent="0.25">
      <c r="A67" s="214" t="s">
        <v>97</v>
      </c>
      <c r="B67" s="44">
        <v>3</v>
      </c>
      <c r="C67" s="355" t="s">
        <v>96</v>
      </c>
      <c r="D67" s="356"/>
      <c r="E67" s="383"/>
      <c r="F67" s="384"/>
      <c r="G67" s="384"/>
      <c r="H67" s="385"/>
    </row>
    <row r="68" spans="1:11" ht="16.5" customHeight="1" x14ac:dyDescent="0.25">
      <c r="A68" s="214" t="s">
        <v>291</v>
      </c>
      <c r="B68" s="44">
        <v>1</v>
      </c>
      <c r="C68" s="355" t="s">
        <v>290</v>
      </c>
      <c r="D68" s="356"/>
      <c r="E68" s="383"/>
      <c r="F68" s="384"/>
      <c r="G68" s="384"/>
      <c r="H68" s="385"/>
    </row>
    <row r="69" spans="1:11" ht="16.5" customHeight="1" x14ac:dyDescent="0.25">
      <c r="A69" s="214" t="s">
        <v>272</v>
      </c>
      <c r="B69" s="44">
        <v>1</v>
      </c>
      <c r="C69" s="355" t="s">
        <v>96</v>
      </c>
      <c r="D69" s="356"/>
      <c r="E69" s="383"/>
      <c r="F69" s="384"/>
      <c r="G69" s="384"/>
      <c r="H69" s="385"/>
    </row>
    <row r="70" spans="1:11" ht="16.5" customHeight="1" x14ac:dyDescent="0.25">
      <c r="A70" s="214" t="s">
        <v>203</v>
      </c>
      <c r="B70" s="44">
        <v>1</v>
      </c>
      <c r="C70" s="355" t="s">
        <v>274</v>
      </c>
      <c r="D70" s="356"/>
      <c r="E70" s="383"/>
      <c r="F70" s="384"/>
      <c r="G70" s="384"/>
      <c r="H70" s="385"/>
    </row>
    <row r="71" spans="1:11" ht="16.5" customHeight="1" x14ac:dyDescent="0.25">
      <c r="A71" s="214" t="s">
        <v>273</v>
      </c>
      <c r="B71" s="44">
        <v>1</v>
      </c>
      <c r="C71" s="355" t="s">
        <v>275</v>
      </c>
      <c r="D71" s="356"/>
      <c r="E71" s="383"/>
      <c r="F71" s="384"/>
      <c r="G71" s="384"/>
      <c r="H71" s="385"/>
    </row>
    <row r="72" spans="1:11" ht="16.5" customHeight="1" x14ac:dyDescent="0.25">
      <c r="A72" s="214" t="s">
        <v>232</v>
      </c>
      <c r="B72" s="61">
        <v>10</v>
      </c>
      <c r="C72" s="355" t="s">
        <v>304</v>
      </c>
      <c r="D72" s="356"/>
      <c r="E72" s="383"/>
      <c r="F72" s="384"/>
      <c r="G72" s="384"/>
      <c r="H72" s="385"/>
    </row>
    <row r="73" spans="1:11" ht="16.5" customHeight="1" x14ac:dyDescent="0.25">
      <c r="A73" s="214" t="s">
        <v>233</v>
      </c>
      <c r="B73" s="61">
        <v>10</v>
      </c>
      <c r="C73" s="355" t="s">
        <v>304</v>
      </c>
      <c r="D73" s="356"/>
      <c r="E73" s="383"/>
      <c r="F73" s="384"/>
      <c r="G73" s="384"/>
      <c r="H73" s="385"/>
    </row>
    <row r="74" spans="1:11" ht="16.5" customHeight="1" x14ac:dyDescent="0.25">
      <c r="A74" s="214" t="s">
        <v>234</v>
      </c>
      <c r="B74" s="39">
        <v>9</v>
      </c>
      <c r="C74" s="355" t="s">
        <v>303</v>
      </c>
      <c r="D74" s="356"/>
      <c r="E74" s="383"/>
      <c r="F74" s="384"/>
      <c r="G74" s="384"/>
      <c r="H74" s="385"/>
    </row>
    <row r="75" spans="1:11" ht="16.5" customHeight="1" x14ac:dyDescent="0.25">
      <c r="A75" s="214" t="s">
        <v>286</v>
      </c>
      <c r="B75" s="45">
        <v>3</v>
      </c>
      <c r="C75" s="355" t="s">
        <v>96</v>
      </c>
      <c r="D75" s="356"/>
      <c r="E75" s="383"/>
      <c r="F75" s="384"/>
      <c r="G75" s="384"/>
      <c r="H75" s="385"/>
    </row>
    <row r="76" spans="1:11" ht="16.5" customHeight="1" x14ac:dyDescent="0.25">
      <c r="A76" s="215" t="s">
        <v>234</v>
      </c>
      <c r="B76" s="45">
        <v>2</v>
      </c>
      <c r="C76" s="355" t="s">
        <v>287</v>
      </c>
      <c r="D76" s="356"/>
      <c r="E76" s="383"/>
      <c r="F76" s="384"/>
      <c r="G76" s="384"/>
      <c r="H76" s="385"/>
    </row>
    <row r="77" spans="1:11" ht="16.5" customHeight="1" x14ac:dyDescent="0.25">
      <c r="A77" s="215" t="s">
        <v>422</v>
      </c>
      <c r="B77" s="45">
        <v>21</v>
      </c>
      <c r="C77" s="355" t="s">
        <v>304</v>
      </c>
      <c r="D77" s="356"/>
      <c r="E77" s="383"/>
      <c r="F77" s="384"/>
      <c r="G77" s="384"/>
      <c r="H77" s="385"/>
    </row>
    <row r="78" spans="1:11" ht="16.5" customHeight="1" thickBot="1" x14ac:dyDescent="0.3">
      <c r="A78" s="216" t="s">
        <v>289</v>
      </c>
      <c r="B78" s="213">
        <v>3</v>
      </c>
      <c r="C78" s="482" t="s">
        <v>96</v>
      </c>
      <c r="D78" s="483"/>
      <c r="E78" s="484"/>
      <c r="F78" s="485"/>
      <c r="G78" s="485"/>
      <c r="H78" s="486"/>
    </row>
    <row r="79" spans="1:11" ht="19.5" customHeight="1" thickBot="1" x14ac:dyDescent="0.3">
      <c r="A79" s="182" t="s">
        <v>9</v>
      </c>
      <c r="B79" s="183">
        <f>SUM(B58:B78)</f>
        <v>84</v>
      </c>
      <c r="C79" s="177"/>
      <c r="D79" s="177"/>
      <c r="E79" s="177"/>
      <c r="F79" s="177"/>
      <c r="G79" s="177"/>
      <c r="H79" s="177"/>
      <c r="I79" s="177"/>
      <c r="J79" s="177"/>
      <c r="K79" s="177"/>
    </row>
    <row r="80" spans="1:11" ht="19.5" customHeight="1" thickBot="1" x14ac:dyDescent="0.3">
      <c r="A80" s="48"/>
      <c r="B80" s="48"/>
      <c r="C80" s="46"/>
      <c r="D80" s="46"/>
      <c r="E80" s="46"/>
      <c r="F80" s="46"/>
      <c r="G80" s="46"/>
      <c r="H80" s="49"/>
      <c r="I80" s="48"/>
    </row>
    <row r="81" spans="1:13" ht="19.5" thickBot="1" x14ac:dyDescent="0.35">
      <c r="A81" s="392" t="s">
        <v>28</v>
      </c>
      <c r="B81" s="393"/>
      <c r="C81" s="50" t="s">
        <v>29</v>
      </c>
      <c r="D81" s="50" t="s">
        <v>30</v>
      </c>
      <c r="E81" s="51" t="s">
        <v>31</v>
      </c>
      <c r="F81" s="418" t="s">
        <v>34</v>
      </c>
      <c r="G81" s="419"/>
      <c r="H81" s="420"/>
    </row>
    <row r="82" spans="1:13" ht="16.5" thickBot="1" x14ac:dyDescent="0.3">
      <c r="A82" s="494" t="s">
        <v>32</v>
      </c>
      <c r="B82" s="495"/>
      <c r="C82" s="63">
        <v>4569</v>
      </c>
      <c r="D82" s="63">
        <v>2549</v>
      </c>
      <c r="E82" s="64">
        <v>3</v>
      </c>
      <c r="F82" s="496" t="s">
        <v>35</v>
      </c>
      <c r="G82" s="497"/>
      <c r="H82" s="498"/>
    </row>
    <row r="83" spans="1:13" ht="16.5" thickBot="1" x14ac:dyDescent="0.3">
      <c r="A83" s="494" t="s">
        <v>33</v>
      </c>
      <c r="B83" s="495"/>
      <c r="C83" s="63">
        <v>1279</v>
      </c>
      <c r="D83" s="63">
        <v>533</v>
      </c>
      <c r="E83" s="64">
        <v>4</v>
      </c>
      <c r="F83" s="499" t="s">
        <v>36</v>
      </c>
      <c r="G83" s="500"/>
      <c r="H83" s="501"/>
    </row>
    <row r="84" spans="1:13" ht="16.5" thickBot="1" x14ac:dyDescent="0.3">
      <c r="A84" s="467" t="s">
        <v>9</v>
      </c>
      <c r="B84" s="468"/>
      <c r="C84" s="225">
        <f>SUM(C82:C83)</f>
        <v>5848</v>
      </c>
      <c r="D84" s="225">
        <f>SUM(D82:D83)</f>
        <v>3082</v>
      </c>
      <c r="E84" s="281">
        <f>SUM(E82:E83)</f>
        <v>7</v>
      </c>
      <c r="F84" s="487"/>
      <c r="G84" s="488"/>
      <c r="H84" s="488"/>
    </row>
    <row r="85" spans="1:13" ht="16.5" thickBot="1" x14ac:dyDescent="0.3">
      <c r="A85" s="36"/>
      <c r="B85" s="1"/>
    </row>
    <row r="86" spans="1:13" ht="16.5" thickBot="1" x14ac:dyDescent="0.3">
      <c r="A86" s="404" t="s">
        <v>11</v>
      </c>
      <c r="B86" s="405"/>
      <c r="C86" s="491" t="s">
        <v>5</v>
      </c>
      <c r="D86" s="492"/>
      <c r="E86" s="492"/>
      <c r="F86" s="492"/>
      <c r="G86" s="492"/>
      <c r="H86" s="492"/>
      <c r="I86" s="492"/>
      <c r="J86" s="493"/>
      <c r="K86" s="489" t="s">
        <v>18</v>
      </c>
      <c r="L86" s="490"/>
      <c r="M86" s="490"/>
    </row>
    <row r="87" spans="1:13" ht="15.75" x14ac:dyDescent="0.25">
      <c r="A87" s="402" t="s">
        <v>4</v>
      </c>
      <c r="B87" s="403"/>
      <c r="C87" s="5" t="s">
        <v>22</v>
      </c>
      <c r="D87" s="5" t="s">
        <v>40</v>
      </c>
      <c r="E87" s="5" t="s">
        <v>6</v>
      </c>
      <c r="F87" s="5" t="s">
        <v>7</v>
      </c>
      <c r="G87" s="5" t="s">
        <v>8</v>
      </c>
      <c r="H87" s="5" t="s">
        <v>42</v>
      </c>
      <c r="I87" s="5" t="s">
        <v>61</v>
      </c>
      <c r="J87" s="5" t="s">
        <v>13</v>
      </c>
      <c r="K87" s="479"/>
      <c r="L87" s="480"/>
      <c r="M87" s="481"/>
    </row>
    <row r="88" spans="1:13" ht="15.75" x14ac:dyDescent="0.25">
      <c r="A88" s="407" t="s">
        <v>208</v>
      </c>
      <c r="B88" s="338"/>
      <c r="C88" s="4"/>
      <c r="D88" s="4"/>
      <c r="E88" s="4"/>
      <c r="F88" s="4"/>
      <c r="G88" s="4"/>
      <c r="H88" s="4"/>
      <c r="I88" s="4"/>
      <c r="J88" s="115" t="s">
        <v>209</v>
      </c>
      <c r="K88" s="331" t="s">
        <v>210</v>
      </c>
      <c r="L88" s="332"/>
      <c r="M88" s="333"/>
    </row>
    <row r="89" spans="1:13" ht="15.75" x14ac:dyDescent="0.25">
      <c r="A89" s="339" t="s">
        <v>261</v>
      </c>
      <c r="B89" s="431"/>
      <c r="C89" s="200">
        <v>58</v>
      </c>
      <c r="D89" s="200"/>
      <c r="E89" s="200"/>
      <c r="F89" s="200"/>
      <c r="G89" s="200"/>
      <c r="H89" s="201"/>
      <c r="I89" s="202"/>
      <c r="J89" s="203"/>
      <c r="K89" s="331" t="s">
        <v>302</v>
      </c>
      <c r="L89" s="332"/>
      <c r="M89" s="333"/>
    </row>
    <row r="90" spans="1:13" ht="15.75" x14ac:dyDescent="0.25">
      <c r="A90" s="408" t="s">
        <v>217</v>
      </c>
      <c r="B90" s="409"/>
      <c r="C90" s="53"/>
      <c r="D90" s="4">
        <v>1</v>
      </c>
      <c r="E90" s="53"/>
      <c r="F90" s="53"/>
      <c r="G90" s="54"/>
      <c r="H90" s="54"/>
      <c r="I90" s="54"/>
      <c r="J90" s="55"/>
      <c r="K90" s="331"/>
      <c r="L90" s="332"/>
      <c r="M90" s="333"/>
    </row>
    <row r="91" spans="1:13" ht="15.75" x14ac:dyDescent="0.25">
      <c r="A91" s="337" t="s">
        <v>225</v>
      </c>
      <c r="B91" s="338"/>
      <c r="C91" s="23"/>
      <c r="D91" s="23">
        <v>1</v>
      </c>
      <c r="E91" s="23"/>
      <c r="F91" s="23"/>
      <c r="G91" s="23"/>
      <c r="H91" s="23">
        <v>600</v>
      </c>
      <c r="I91" s="23"/>
      <c r="J91" s="212" t="s">
        <v>276</v>
      </c>
      <c r="K91" s="339" t="s">
        <v>226</v>
      </c>
      <c r="L91" s="340"/>
      <c r="M91" s="341"/>
    </row>
    <row r="92" spans="1:13" ht="15.75" x14ac:dyDescent="0.25">
      <c r="A92" s="337" t="s">
        <v>227</v>
      </c>
      <c r="B92" s="338"/>
      <c r="C92" s="23"/>
      <c r="D92" s="23">
        <v>2</v>
      </c>
      <c r="E92" s="23"/>
      <c r="F92" s="23"/>
      <c r="G92" s="23"/>
      <c r="H92" s="23"/>
      <c r="I92" s="23"/>
      <c r="J92" s="23"/>
      <c r="K92" s="339"/>
      <c r="L92" s="340"/>
      <c r="M92" s="341"/>
    </row>
    <row r="93" spans="1:13" ht="15.75" x14ac:dyDescent="0.25">
      <c r="A93" s="337" t="s">
        <v>240</v>
      </c>
      <c r="B93" s="338"/>
      <c r="C93" s="23"/>
      <c r="D93" s="23">
        <v>1</v>
      </c>
      <c r="E93" s="23"/>
      <c r="F93" s="23"/>
      <c r="G93" s="23"/>
      <c r="H93" s="23"/>
      <c r="I93" s="23"/>
      <c r="J93" s="23" t="s">
        <v>238</v>
      </c>
      <c r="K93" s="339" t="s">
        <v>239</v>
      </c>
      <c r="L93" s="340"/>
      <c r="M93" s="341"/>
    </row>
    <row r="94" spans="1:13" ht="15.75" x14ac:dyDescent="0.25">
      <c r="A94" s="502" t="s">
        <v>97</v>
      </c>
      <c r="B94" s="503"/>
      <c r="C94" s="212"/>
      <c r="D94" s="212">
        <v>4</v>
      </c>
      <c r="E94" s="212"/>
      <c r="F94" s="212"/>
      <c r="G94" s="212"/>
      <c r="H94" s="212"/>
      <c r="I94" s="212"/>
      <c r="J94" s="23"/>
      <c r="K94" s="339"/>
      <c r="L94" s="340"/>
      <c r="M94" s="341"/>
    </row>
    <row r="95" spans="1:13" ht="15.75" x14ac:dyDescent="0.25">
      <c r="A95" s="502" t="s">
        <v>277</v>
      </c>
      <c r="B95" s="503"/>
      <c r="C95" s="212"/>
      <c r="D95" s="212"/>
      <c r="E95" s="212"/>
      <c r="F95" s="212"/>
      <c r="G95" s="212"/>
      <c r="H95" s="212"/>
      <c r="J95" s="212" t="s">
        <v>278</v>
      </c>
      <c r="K95" s="339"/>
      <c r="L95" s="340"/>
      <c r="M95" s="341"/>
    </row>
    <row r="96" spans="1:13" ht="15.75" x14ac:dyDescent="0.25">
      <c r="A96" s="502" t="s">
        <v>279</v>
      </c>
      <c r="B96" s="503"/>
      <c r="C96" s="212"/>
      <c r="D96" s="212">
        <v>2</v>
      </c>
      <c r="E96" s="212"/>
      <c r="F96" s="212"/>
      <c r="G96" s="212">
        <v>1</v>
      </c>
      <c r="H96" s="212"/>
      <c r="I96" s="212"/>
      <c r="J96" s="23"/>
      <c r="K96" s="339"/>
      <c r="L96" s="340"/>
      <c r="M96" s="341"/>
    </row>
    <row r="97" spans="1:13" ht="15.75" x14ac:dyDescent="0.25">
      <c r="A97" s="337" t="s">
        <v>199</v>
      </c>
      <c r="B97" s="338"/>
      <c r="C97" s="23"/>
      <c r="D97" s="23">
        <v>2</v>
      </c>
      <c r="E97" s="23"/>
      <c r="F97" s="23"/>
      <c r="G97" s="23"/>
      <c r="H97" s="23"/>
      <c r="I97" s="23"/>
      <c r="J97" s="23"/>
      <c r="K97" s="339"/>
      <c r="L97" s="340"/>
      <c r="M97" s="341"/>
    </row>
    <row r="98" spans="1:13" ht="15.75" x14ac:dyDescent="0.25">
      <c r="A98" s="337" t="s">
        <v>320</v>
      </c>
      <c r="B98" s="338"/>
      <c r="C98" s="23"/>
      <c r="D98" s="23"/>
      <c r="E98" s="23"/>
      <c r="F98" s="23"/>
      <c r="G98" s="23"/>
      <c r="H98" s="23"/>
      <c r="I98" s="23"/>
      <c r="J98" s="23" t="s">
        <v>307</v>
      </c>
      <c r="K98" s="339" t="s">
        <v>306</v>
      </c>
      <c r="L98" s="340"/>
      <c r="M98" s="341"/>
    </row>
    <row r="99" spans="1:13" ht="15.75" x14ac:dyDescent="0.25">
      <c r="A99" s="337"/>
      <c r="B99" s="338"/>
      <c r="C99" s="23"/>
      <c r="D99" s="23"/>
      <c r="E99" s="23"/>
      <c r="F99" s="23"/>
      <c r="G99" s="23"/>
      <c r="H99" s="23"/>
      <c r="I99" s="23"/>
      <c r="J99" s="23"/>
      <c r="K99" s="339"/>
      <c r="L99" s="340"/>
      <c r="M99" s="341"/>
    </row>
    <row r="100" spans="1:13" ht="16.5" thickBot="1" x14ac:dyDescent="0.3">
      <c r="A100" s="477"/>
      <c r="B100" s="478"/>
      <c r="C100" s="4"/>
      <c r="D100" s="4"/>
      <c r="E100" s="4"/>
      <c r="F100" s="4"/>
      <c r="G100" s="4"/>
      <c r="H100" s="4"/>
      <c r="I100" s="4"/>
      <c r="J100" s="4"/>
      <c r="K100" s="474"/>
      <c r="L100" s="475"/>
      <c r="M100" s="476"/>
    </row>
    <row r="101" spans="1:13" ht="16.5" thickBot="1" x14ac:dyDescent="0.3">
      <c r="A101" s="398" t="s">
        <v>21</v>
      </c>
      <c r="B101" s="399"/>
      <c r="C101" s="16">
        <f t="shared" ref="C101:I101" si="0">SUM(C88:C100)</f>
        <v>58</v>
      </c>
      <c r="D101" s="16">
        <f t="shared" si="0"/>
        <v>13</v>
      </c>
      <c r="E101" s="16">
        <f t="shared" si="0"/>
        <v>0</v>
      </c>
      <c r="F101" s="16">
        <f t="shared" si="0"/>
        <v>0</v>
      </c>
      <c r="G101" s="16">
        <f t="shared" si="0"/>
        <v>1</v>
      </c>
      <c r="H101" s="16">
        <f t="shared" si="0"/>
        <v>600</v>
      </c>
      <c r="I101" s="16">
        <f t="shared" si="0"/>
        <v>0</v>
      </c>
      <c r="J101" s="16">
        <f>COUNTIF(J88:J100, "&lt;&gt;")</f>
        <v>5</v>
      </c>
      <c r="K101" s="469"/>
      <c r="L101" s="470"/>
      <c r="M101" s="471"/>
    </row>
    <row r="102" spans="1:13" ht="13.5" thickBot="1" x14ac:dyDescent="0.25"/>
    <row r="103" spans="1:13" ht="19.5" thickBot="1" x14ac:dyDescent="0.35">
      <c r="A103" s="56" t="s">
        <v>71</v>
      </c>
      <c r="B103" s="57"/>
      <c r="C103" s="196"/>
    </row>
    <row r="104" spans="1:13" ht="15.75" x14ac:dyDescent="0.25">
      <c r="A104" s="406"/>
      <c r="B104" s="406"/>
      <c r="C104" s="5" t="s">
        <v>17</v>
      </c>
    </row>
    <row r="105" spans="1:13" ht="15.75" x14ac:dyDescent="0.25">
      <c r="A105" s="472" t="s">
        <v>72</v>
      </c>
      <c r="B105" s="473"/>
      <c r="C105" s="282">
        <v>56</v>
      </c>
    </row>
    <row r="106" spans="1:13" ht="13.5" thickBot="1" x14ac:dyDescent="0.25"/>
    <row r="107" spans="1:13" ht="16.5" thickBot="1" x14ac:dyDescent="0.3">
      <c r="A107" s="404" t="s">
        <v>43</v>
      </c>
      <c r="B107" s="405"/>
      <c r="C107" s="491" t="s">
        <v>5</v>
      </c>
      <c r="D107" s="492"/>
      <c r="E107" s="492"/>
      <c r="F107" s="492"/>
      <c r="G107" s="492"/>
      <c r="H107" s="492"/>
      <c r="I107" s="492"/>
      <c r="J107" s="492"/>
      <c r="K107" s="492"/>
      <c r="L107" s="493"/>
      <c r="M107" s="217" t="s">
        <v>37</v>
      </c>
    </row>
    <row r="108" spans="1:13" ht="63" x14ac:dyDescent="0.25">
      <c r="A108" s="402" t="s">
        <v>4</v>
      </c>
      <c r="B108" s="403"/>
      <c r="C108" s="5" t="s">
        <v>22</v>
      </c>
      <c r="D108" s="5" t="s">
        <v>40</v>
      </c>
      <c r="E108" s="5" t="s">
        <v>6</v>
      </c>
      <c r="F108" s="5" t="s">
        <v>7</v>
      </c>
      <c r="G108" s="5" t="s">
        <v>8</v>
      </c>
      <c r="H108" s="5" t="s">
        <v>42</v>
      </c>
      <c r="I108" s="5" t="s">
        <v>61</v>
      </c>
      <c r="J108" s="47" t="s">
        <v>27</v>
      </c>
      <c r="K108" s="47" t="s">
        <v>13</v>
      </c>
      <c r="L108" s="47" t="s">
        <v>38</v>
      </c>
      <c r="M108" s="218"/>
    </row>
    <row r="109" spans="1:13" ht="31.5" x14ac:dyDescent="0.25">
      <c r="A109" s="337" t="s">
        <v>146</v>
      </c>
      <c r="B109" s="338"/>
      <c r="C109" s="23">
        <v>92</v>
      </c>
      <c r="D109" s="23"/>
      <c r="E109" s="23">
        <v>17</v>
      </c>
      <c r="F109" s="23">
        <v>11</v>
      </c>
      <c r="G109" s="23">
        <v>2</v>
      </c>
      <c r="H109" s="23">
        <v>41</v>
      </c>
      <c r="I109" s="23"/>
      <c r="J109" s="68"/>
      <c r="K109" s="68"/>
      <c r="L109" s="68"/>
      <c r="M109" s="219" t="s">
        <v>147</v>
      </c>
    </row>
    <row r="110" spans="1:13" ht="15.75" x14ac:dyDescent="0.25">
      <c r="A110" s="337" t="s">
        <v>158</v>
      </c>
      <c r="B110" s="338"/>
      <c r="C110" s="23"/>
      <c r="D110" s="23"/>
      <c r="E110" s="23">
        <v>2</v>
      </c>
      <c r="F110" s="23">
        <v>2</v>
      </c>
      <c r="G110" s="23">
        <v>4</v>
      </c>
      <c r="H110" s="23"/>
      <c r="I110" s="23"/>
      <c r="J110" s="67"/>
      <c r="K110" s="67"/>
      <c r="L110" s="68"/>
      <c r="M110" s="219" t="s">
        <v>159</v>
      </c>
    </row>
    <row r="111" spans="1:13" ht="15.75" x14ac:dyDescent="0.25">
      <c r="A111" s="337" t="s">
        <v>160</v>
      </c>
      <c r="B111" s="338"/>
      <c r="C111" s="23"/>
      <c r="D111" s="23"/>
      <c r="E111" s="23">
        <v>2</v>
      </c>
      <c r="F111" s="23">
        <v>2</v>
      </c>
      <c r="G111" s="23"/>
      <c r="H111" s="23"/>
      <c r="I111" s="23"/>
      <c r="J111" s="68"/>
      <c r="K111" s="68"/>
      <c r="L111" s="68"/>
      <c r="M111" s="220"/>
    </row>
    <row r="112" spans="1:13" ht="15.75" x14ac:dyDescent="0.25">
      <c r="A112" s="337" t="s">
        <v>213</v>
      </c>
      <c r="B112" s="338"/>
      <c r="C112" s="23">
        <v>74</v>
      </c>
      <c r="D112" s="23">
        <v>2</v>
      </c>
      <c r="E112" s="23">
        <v>5</v>
      </c>
      <c r="F112" s="23">
        <v>5</v>
      </c>
      <c r="G112" s="23">
        <v>2</v>
      </c>
      <c r="H112" s="23">
        <v>36</v>
      </c>
      <c r="I112" s="23"/>
      <c r="J112" s="68">
        <v>227</v>
      </c>
      <c r="K112" s="68"/>
      <c r="L112" s="67"/>
      <c r="M112" s="219" t="s">
        <v>214</v>
      </c>
    </row>
    <row r="113" spans="1:13" ht="31.5" x14ac:dyDescent="0.25">
      <c r="A113" s="410" t="s">
        <v>247</v>
      </c>
      <c r="B113" s="410"/>
      <c r="C113" s="23" t="s">
        <v>250</v>
      </c>
      <c r="D113" s="23"/>
      <c r="E113" s="23">
        <v>10</v>
      </c>
      <c r="F113" s="23">
        <v>10</v>
      </c>
      <c r="G113" s="23"/>
      <c r="H113" s="23"/>
      <c r="I113" s="23"/>
      <c r="J113" s="68"/>
      <c r="K113" s="67" t="s">
        <v>249</v>
      </c>
      <c r="L113" s="68"/>
      <c r="M113" s="220" t="s">
        <v>248</v>
      </c>
    </row>
    <row r="114" spans="1:13" ht="32.25" thickBot="1" x14ac:dyDescent="0.3">
      <c r="A114" s="410" t="s">
        <v>251</v>
      </c>
      <c r="B114" s="410"/>
      <c r="C114" s="23"/>
      <c r="D114" s="23"/>
      <c r="E114" s="23">
        <v>6</v>
      </c>
      <c r="F114" s="23">
        <v>6</v>
      </c>
      <c r="G114" s="23"/>
      <c r="H114" s="23">
        <v>24</v>
      </c>
      <c r="I114" s="23"/>
      <c r="J114" s="68">
        <v>240</v>
      </c>
      <c r="K114" s="67" t="s">
        <v>252</v>
      </c>
      <c r="L114" s="68"/>
      <c r="M114" s="219" t="s">
        <v>253</v>
      </c>
    </row>
    <row r="115" spans="1:13" ht="16.5" thickBot="1" x14ac:dyDescent="0.3">
      <c r="A115" s="398" t="s">
        <v>39</v>
      </c>
      <c r="B115" s="399"/>
      <c r="C115" s="16">
        <f t="shared" ref="C115:J115" si="1">SUM(C109:C114)</f>
        <v>166</v>
      </c>
      <c r="D115" s="16">
        <f t="shared" si="1"/>
        <v>2</v>
      </c>
      <c r="E115" s="16">
        <f t="shared" si="1"/>
        <v>42</v>
      </c>
      <c r="F115" s="16">
        <f t="shared" si="1"/>
        <v>36</v>
      </c>
      <c r="G115" s="16">
        <f t="shared" si="1"/>
        <v>8</v>
      </c>
      <c r="H115" s="16">
        <f t="shared" si="1"/>
        <v>101</v>
      </c>
      <c r="I115" s="16">
        <f t="shared" si="1"/>
        <v>0</v>
      </c>
      <c r="J115" s="16">
        <f t="shared" si="1"/>
        <v>467</v>
      </c>
      <c r="K115" s="16">
        <f>COUNTIF(K109:K114, "&lt;&gt;")</f>
        <v>2</v>
      </c>
      <c r="L115" s="52"/>
      <c r="M115" s="52"/>
    </row>
    <row r="116" spans="1:13" ht="15.75" x14ac:dyDescent="0.25">
      <c r="A116" s="117" t="s">
        <v>66</v>
      </c>
    </row>
  </sheetData>
  <mergeCells count="147">
    <mergeCell ref="C107:L107"/>
    <mergeCell ref="A93:B93"/>
    <mergeCell ref="K93:M93"/>
    <mergeCell ref="A97:B97"/>
    <mergeCell ref="K97:M97"/>
    <mergeCell ref="A98:B98"/>
    <mergeCell ref="K98:M98"/>
    <mergeCell ref="C66:D66"/>
    <mergeCell ref="E66:H66"/>
    <mergeCell ref="C67:D67"/>
    <mergeCell ref="E67:H67"/>
    <mergeCell ref="C69:D69"/>
    <mergeCell ref="E69:H69"/>
    <mergeCell ref="C70:D70"/>
    <mergeCell ref="E70:H70"/>
    <mergeCell ref="C71:D71"/>
    <mergeCell ref="E71:H71"/>
    <mergeCell ref="A94:B94"/>
    <mergeCell ref="K94:M94"/>
    <mergeCell ref="A95:B95"/>
    <mergeCell ref="K95:M95"/>
    <mergeCell ref="A96:B96"/>
    <mergeCell ref="K96:M96"/>
    <mergeCell ref="K90:M90"/>
    <mergeCell ref="K91:M91"/>
    <mergeCell ref="K92:M92"/>
    <mergeCell ref="A87:B87"/>
    <mergeCell ref="F84:H84"/>
    <mergeCell ref="A89:B89"/>
    <mergeCell ref="K86:M86"/>
    <mergeCell ref="C86:J86"/>
    <mergeCell ref="A82:B82"/>
    <mergeCell ref="F82:H82"/>
    <mergeCell ref="A83:B83"/>
    <mergeCell ref="F83:H83"/>
    <mergeCell ref="A86:B86"/>
    <mergeCell ref="E64:H64"/>
    <mergeCell ref="C78:D78"/>
    <mergeCell ref="E78:H78"/>
    <mergeCell ref="A81:B81"/>
    <mergeCell ref="F81:H81"/>
    <mergeCell ref="C65:D65"/>
    <mergeCell ref="E65:H65"/>
    <mergeCell ref="C76:D76"/>
    <mergeCell ref="E76:H76"/>
    <mergeCell ref="C72:D72"/>
    <mergeCell ref="C73:D73"/>
    <mergeCell ref="C74:D74"/>
    <mergeCell ref="C75:D75"/>
    <mergeCell ref="E72:H72"/>
    <mergeCell ref="E73:H73"/>
    <mergeCell ref="E74:H74"/>
    <mergeCell ref="E75:H75"/>
    <mergeCell ref="C68:D68"/>
    <mergeCell ref="E68:H68"/>
    <mergeCell ref="C77:D77"/>
    <mergeCell ref="E77:H77"/>
    <mergeCell ref="A115:B115"/>
    <mergeCell ref="A84:B84"/>
    <mergeCell ref="A110:B110"/>
    <mergeCell ref="A111:B111"/>
    <mergeCell ref="A112:B112"/>
    <mergeCell ref="A113:B113"/>
    <mergeCell ref="A101:B101"/>
    <mergeCell ref="A88:B88"/>
    <mergeCell ref="K101:M101"/>
    <mergeCell ref="A107:B107"/>
    <mergeCell ref="A108:B108"/>
    <mergeCell ref="A109:B109"/>
    <mergeCell ref="A104:B104"/>
    <mergeCell ref="A105:B105"/>
    <mergeCell ref="K88:M88"/>
    <mergeCell ref="A114:B114"/>
    <mergeCell ref="K89:M89"/>
    <mergeCell ref="K99:M99"/>
    <mergeCell ref="K100:M100"/>
    <mergeCell ref="A90:B90"/>
    <mergeCell ref="A91:B91"/>
    <mergeCell ref="A92:B92"/>
    <mergeCell ref="A100:B100"/>
    <mergeCell ref="K87:M87"/>
    <mergeCell ref="A1:C1"/>
    <mergeCell ref="D1:G1"/>
    <mergeCell ref="A3:B3"/>
    <mergeCell ref="C3:D3"/>
    <mergeCell ref="F23:I23"/>
    <mergeCell ref="F24:I24"/>
    <mergeCell ref="E14:H14"/>
    <mergeCell ref="F15:I15"/>
    <mergeCell ref="F21:I21"/>
    <mergeCell ref="F22:I22"/>
    <mergeCell ref="F17:I17"/>
    <mergeCell ref="F18:I18"/>
    <mergeCell ref="F19:I19"/>
    <mergeCell ref="F4:I4"/>
    <mergeCell ref="F5:I5"/>
    <mergeCell ref="F6:I6"/>
    <mergeCell ref="F7:I7"/>
    <mergeCell ref="F8:I8"/>
    <mergeCell ref="F9:I9"/>
    <mergeCell ref="F11:I11"/>
    <mergeCell ref="F12:I12"/>
    <mergeCell ref="A16:I16"/>
    <mergeCell ref="F10:I10"/>
    <mergeCell ref="F25:I25"/>
    <mergeCell ref="F26:I26"/>
    <mergeCell ref="F27:I27"/>
    <mergeCell ref="F42:I42"/>
    <mergeCell ref="F49:I49"/>
    <mergeCell ref="F20:I20"/>
    <mergeCell ref="F39:I39"/>
    <mergeCell ref="F40:I40"/>
    <mergeCell ref="F41:I41"/>
    <mergeCell ref="F28:I28"/>
    <mergeCell ref="F44:I44"/>
    <mergeCell ref="F29:I29"/>
    <mergeCell ref="F36:I36"/>
    <mergeCell ref="F37:I37"/>
    <mergeCell ref="F38:I38"/>
    <mergeCell ref="F45:I45"/>
    <mergeCell ref="F43:I43"/>
    <mergeCell ref="A35:I35"/>
    <mergeCell ref="F30:I30"/>
    <mergeCell ref="A99:B99"/>
    <mergeCell ref="C59:D59"/>
    <mergeCell ref="E59:H59"/>
    <mergeCell ref="F34:I34"/>
    <mergeCell ref="C63:D63"/>
    <mergeCell ref="E63:H63"/>
    <mergeCell ref="A56:B56"/>
    <mergeCell ref="F48:I48"/>
    <mergeCell ref="C56:D56"/>
    <mergeCell ref="E56:H56"/>
    <mergeCell ref="C62:D62"/>
    <mergeCell ref="C57:D57"/>
    <mergeCell ref="E57:H57"/>
    <mergeCell ref="C58:D58"/>
    <mergeCell ref="E58:H58"/>
    <mergeCell ref="C60:D60"/>
    <mergeCell ref="E60:H60"/>
    <mergeCell ref="C61:D61"/>
    <mergeCell ref="E61:H61"/>
    <mergeCell ref="E62:H62"/>
    <mergeCell ref="A51:F51"/>
    <mergeCell ref="F46:I46"/>
    <mergeCell ref="F47:I47"/>
    <mergeCell ref="C64:D64"/>
  </mergeCells>
  <hyperlinks>
    <hyperlink ref="F82" r:id="rId1" xr:uid="{00000000-0004-0000-0100-000000000000}"/>
    <hyperlink ref="F83" r:id="rId2" xr:uid="{00000000-0004-0000-0100-000001000000}"/>
  </hyperlinks>
  <pageMargins left="0.23622047244094491" right="0.23622047244094491" top="0.74803149606299213" bottom="0.74803149606299213" header="0.31496062992125984" footer="0.31496062992125984"/>
  <pageSetup paperSize="8" scale="54" orientation="portrait" r:id="rId3"/>
  <headerFooter alignWithMargins="0"/>
  <colBreaks count="1" manualBreakCount="1">
    <brk id="7" max="78" man="1"/>
  </colBreaks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B5718-C08B-4741-9E09-F2FBC892C6EB}">
  <sheetPr>
    <pageSetUpPr fitToPage="1"/>
  </sheetPr>
  <dimension ref="A1:M110"/>
  <sheetViews>
    <sheetView topLeftCell="A79" zoomScale="70" zoomScaleNormal="70" workbookViewId="0">
      <selection activeCell="K101" sqref="K101"/>
    </sheetView>
  </sheetViews>
  <sheetFormatPr defaultColWidth="9.140625" defaultRowHeight="15.75" x14ac:dyDescent="0.25"/>
  <cols>
    <col min="1" max="1" width="36" style="48" bestFit="1" customWidth="1"/>
    <col min="2" max="2" width="17.5703125" style="48" bestFit="1" customWidth="1"/>
    <col min="3" max="3" width="16.85546875" style="48" customWidth="1"/>
    <col min="4" max="4" width="12.42578125" style="48" customWidth="1"/>
    <col min="5" max="5" width="22.42578125" style="48" customWidth="1"/>
    <col min="6" max="6" width="13" style="48" customWidth="1"/>
    <col min="7" max="7" width="10.85546875" style="48" customWidth="1"/>
    <col min="8" max="8" width="22.5703125" style="48" customWidth="1"/>
    <col min="9" max="9" width="14" style="48" customWidth="1"/>
    <col min="10" max="10" width="24.140625" style="48" customWidth="1"/>
    <col min="11" max="11" width="21.5703125" style="48" customWidth="1"/>
    <col min="12" max="12" width="17.42578125" style="48" customWidth="1"/>
    <col min="13" max="13" width="29" style="48" customWidth="1"/>
    <col min="14" max="16384" width="9.140625" style="48"/>
  </cols>
  <sheetData>
    <row r="1" spans="1:9" ht="24.75" customHeight="1" thickBot="1" x14ac:dyDescent="0.3">
      <c r="A1" s="505" t="s">
        <v>0</v>
      </c>
      <c r="B1" s="506"/>
      <c r="C1" s="507"/>
      <c r="D1" s="508" t="s">
        <v>101</v>
      </c>
      <c r="E1" s="506"/>
      <c r="F1" s="506"/>
      <c r="G1" s="509"/>
    </row>
    <row r="2" spans="1:9" ht="24.75" customHeight="1" thickBot="1" x14ac:dyDescent="0.3">
      <c r="A2" s="228"/>
    </row>
    <row r="3" spans="1:9" ht="16.5" thickBot="1" x14ac:dyDescent="0.3">
      <c r="A3" s="510"/>
      <c r="B3" s="510"/>
      <c r="C3" s="511" t="s">
        <v>10</v>
      </c>
      <c r="D3" s="509"/>
    </row>
    <row r="4" spans="1:9" ht="55.5" customHeight="1" thickBot="1" x14ac:dyDescent="0.3">
      <c r="A4" s="256" t="s">
        <v>1</v>
      </c>
      <c r="B4" s="257" t="s">
        <v>2</v>
      </c>
      <c r="C4" s="258" t="s">
        <v>16</v>
      </c>
      <c r="D4" s="258" t="s">
        <v>15</v>
      </c>
      <c r="E4" s="259" t="s">
        <v>93</v>
      </c>
      <c r="F4" s="512" t="s">
        <v>94</v>
      </c>
      <c r="G4" s="513"/>
      <c r="H4" s="513"/>
      <c r="I4" s="514"/>
    </row>
    <row r="5" spans="1:9" ht="16.5" thickBot="1" x14ac:dyDescent="0.3">
      <c r="A5" s="260" t="s">
        <v>19</v>
      </c>
      <c r="B5" s="229"/>
      <c r="C5" s="230"/>
      <c r="D5" s="230"/>
      <c r="E5" s="229"/>
      <c r="F5" s="515"/>
      <c r="G5" s="515"/>
      <c r="H5" s="515"/>
      <c r="I5" s="516"/>
    </row>
    <row r="6" spans="1:9" ht="33.75" customHeight="1" x14ac:dyDescent="0.25">
      <c r="A6" s="33" t="s">
        <v>81</v>
      </c>
      <c r="B6" s="23">
        <v>2</v>
      </c>
      <c r="C6" s="23">
        <v>2</v>
      </c>
      <c r="D6" s="23">
        <v>60</v>
      </c>
      <c r="E6" s="174">
        <v>1</v>
      </c>
      <c r="F6" s="504" t="s">
        <v>330</v>
      </c>
      <c r="G6" s="349"/>
      <c r="H6" s="349"/>
      <c r="I6" s="350"/>
    </row>
    <row r="7" spans="1:9" x14ac:dyDescent="0.25">
      <c r="A7" s="33" t="s">
        <v>98</v>
      </c>
      <c r="B7" s="23">
        <v>2</v>
      </c>
      <c r="C7" s="23">
        <v>2</v>
      </c>
      <c r="D7" s="23">
        <v>24</v>
      </c>
      <c r="E7" s="175">
        <v>1</v>
      </c>
      <c r="F7" s="339" t="s">
        <v>377</v>
      </c>
      <c r="G7" s="340"/>
      <c r="H7" s="340"/>
      <c r="I7" s="341"/>
    </row>
    <row r="8" spans="1:9" ht="31.5" x14ac:dyDescent="0.25">
      <c r="A8" s="35" t="s">
        <v>305</v>
      </c>
      <c r="B8" s="23">
        <v>5</v>
      </c>
      <c r="C8" s="23">
        <v>0</v>
      </c>
      <c r="D8" s="23">
        <f>15*5</f>
        <v>75</v>
      </c>
      <c r="E8" s="23">
        <v>3</v>
      </c>
      <c r="F8" s="339" t="s">
        <v>379</v>
      </c>
      <c r="G8" s="340"/>
      <c r="H8" s="340"/>
      <c r="I8" s="341"/>
    </row>
    <row r="9" spans="1:9" ht="32.25" customHeight="1" x14ac:dyDescent="0.25">
      <c r="A9" s="33" t="s">
        <v>315</v>
      </c>
      <c r="B9" s="23">
        <v>3</v>
      </c>
      <c r="C9" s="23"/>
      <c r="D9" s="23">
        <v>90</v>
      </c>
      <c r="E9" s="163">
        <v>1</v>
      </c>
      <c r="F9" s="339" t="s">
        <v>316</v>
      </c>
      <c r="G9" s="340"/>
      <c r="H9" s="340"/>
      <c r="I9" s="341"/>
    </row>
    <row r="10" spans="1:9" x14ac:dyDescent="0.25">
      <c r="A10" s="165"/>
      <c r="B10" s="54"/>
      <c r="C10" s="54"/>
      <c r="D10" s="54"/>
      <c r="E10" s="163"/>
      <c r="F10" s="339"/>
      <c r="G10" s="340"/>
      <c r="H10" s="340"/>
      <c r="I10" s="341"/>
    </row>
    <row r="11" spans="1:9" x14ac:dyDescent="0.25">
      <c r="A11" s="165"/>
      <c r="B11" s="54"/>
      <c r="C11" s="54"/>
      <c r="D11" s="54"/>
      <c r="E11" s="163"/>
      <c r="F11" s="339"/>
      <c r="G11" s="340"/>
      <c r="H11" s="340"/>
      <c r="I11" s="341"/>
    </row>
    <row r="12" spans="1:9" x14ac:dyDescent="0.25">
      <c r="A12" s="165"/>
      <c r="B12" s="54"/>
      <c r="C12" s="54"/>
      <c r="D12" s="54"/>
      <c r="E12" s="163"/>
      <c r="F12" s="339"/>
      <c r="G12" s="340"/>
      <c r="H12" s="340"/>
      <c r="I12" s="341"/>
    </row>
    <row r="13" spans="1:9" x14ac:dyDescent="0.25">
      <c r="A13" s="165"/>
      <c r="B13" s="54"/>
      <c r="C13" s="54"/>
      <c r="D13" s="54"/>
      <c r="E13" s="163"/>
      <c r="F13" s="339"/>
      <c r="G13" s="340"/>
      <c r="H13" s="340"/>
      <c r="I13" s="341"/>
    </row>
    <row r="14" spans="1:9" x14ac:dyDescent="0.25">
      <c r="A14" s="165"/>
      <c r="B14" s="54"/>
      <c r="C14" s="54"/>
      <c r="D14" s="54"/>
      <c r="E14" s="163"/>
      <c r="F14" s="339"/>
      <c r="G14" s="340"/>
      <c r="H14" s="340"/>
      <c r="I14" s="341"/>
    </row>
    <row r="15" spans="1:9" x14ac:dyDescent="0.25">
      <c r="A15" s="35"/>
      <c r="B15" s="118"/>
      <c r="C15" s="23"/>
      <c r="D15" s="118"/>
      <c r="E15" s="163"/>
      <c r="F15" s="339"/>
      <c r="G15" s="340"/>
      <c r="H15" s="340"/>
      <c r="I15" s="341"/>
    </row>
    <row r="16" spans="1:9" ht="16.5" thickBot="1" x14ac:dyDescent="0.3">
      <c r="A16" s="33"/>
      <c r="B16" s="23"/>
      <c r="C16" s="231"/>
      <c r="D16" s="23"/>
      <c r="E16" s="163"/>
      <c r="F16" s="339"/>
      <c r="G16" s="340"/>
      <c r="H16" s="340"/>
      <c r="I16" s="341"/>
    </row>
    <row r="17" spans="1:9" ht="15.75" customHeight="1" thickBot="1" x14ac:dyDescent="0.3">
      <c r="A17" s="232" t="s">
        <v>21</v>
      </c>
      <c r="B17" s="233">
        <f>SUM(B6:B16)</f>
        <v>12</v>
      </c>
      <c r="C17" s="233">
        <f>SUM(C6:C16)</f>
        <v>4</v>
      </c>
      <c r="D17" s="233">
        <f>SUM(D6:D16)</f>
        <v>249</v>
      </c>
      <c r="E17" s="233">
        <f>SUM(E6:E16)</f>
        <v>6</v>
      </c>
      <c r="F17" s="234"/>
      <c r="G17" s="234"/>
      <c r="H17" s="234"/>
      <c r="I17" s="235"/>
    </row>
    <row r="18" spans="1:9" ht="21.75" customHeight="1" thickBot="1" x14ac:dyDescent="0.3">
      <c r="A18" s="261"/>
      <c r="B18" s="262"/>
      <c r="C18" s="262"/>
      <c r="D18" s="262"/>
      <c r="E18" s="517"/>
      <c r="F18" s="517"/>
      <c r="G18" s="517"/>
      <c r="H18" s="517"/>
    </row>
    <row r="19" spans="1:9" ht="55.5" customHeight="1" thickBot="1" x14ac:dyDescent="0.3">
      <c r="A19" s="256" t="s">
        <v>1</v>
      </c>
      <c r="B19" s="257" t="s">
        <v>2</v>
      </c>
      <c r="C19" s="258" t="s">
        <v>16</v>
      </c>
      <c r="D19" s="258" t="s">
        <v>15</v>
      </c>
      <c r="E19" s="258" t="s">
        <v>84</v>
      </c>
      <c r="F19" s="518" t="s">
        <v>18</v>
      </c>
      <c r="G19" s="519"/>
      <c r="H19" s="519"/>
      <c r="I19" s="520"/>
    </row>
    <row r="20" spans="1:9" ht="26.25" customHeight="1" thickBot="1" x14ac:dyDescent="0.3">
      <c r="A20" s="521" t="s">
        <v>3</v>
      </c>
      <c r="B20" s="522"/>
      <c r="C20" s="522"/>
      <c r="D20" s="522"/>
      <c r="E20" s="522"/>
      <c r="F20" s="522"/>
      <c r="G20" s="522"/>
      <c r="H20" s="522"/>
      <c r="I20" s="523"/>
    </row>
    <row r="21" spans="1:9" ht="20.100000000000001" customHeight="1" x14ac:dyDescent="0.25">
      <c r="A21" s="236" t="s">
        <v>81</v>
      </c>
      <c r="B21" s="54">
        <v>7</v>
      </c>
      <c r="C21" s="54">
        <v>54</v>
      </c>
      <c r="D21" s="54">
        <v>0</v>
      </c>
      <c r="E21" s="54">
        <f>C21*3</f>
        <v>162</v>
      </c>
      <c r="F21" s="504"/>
      <c r="G21" s="349"/>
      <c r="H21" s="349"/>
      <c r="I21" s="350"/>
    </row>
    <row r="22" spans="1:9" x14ac:dyDescent="0.25">
      <c r="A22" s="33" t="s">
        <v>88</v>
      </c>
      <c r="B22" s="4">
        <v>57</v>
      </c>
      <c r="C22" s="4">
        <v>334</v>
      </c>
      <c r="D22" s="4">
        <v>0</v>
      </c>
      <c r="E22" s="164">
        <v>858.5</v>
      </c>
      <c r="F22" s="339"/>
      <c r="G22" s="340"/>
      <c r="H22" s="340"/>
      <c r="I22" s="341"/>
    </row>
    <row r="23" spans="1:9" x14ac:dyDescent="0.25">
      <c r="A23" s="35" t="s">
        <v>89</v>
      </c>
      <c r="B23" s="291">
        <v>7</v>
      </c>
      <c r="C23" s="291">
        <v>73</v>
      </c>
      <c r="D23" s="291">
        <v>0</v>
      </c>
      <c r="E23" s="294">
        <v>219</v>
      </c>
      <c r="F23" s="339"/>
      <c r="G23" s="340"/>
      <c r="H23" s="340"/>
      <c r="I23" s="341"/>
    </row>
    <row r="24" spans="1:9" x14ac:dyDescent="0.25">
      <c r="A24" s="35" t="s">
        <v>90</v>
      </c>
      <c r="B24" s="292">
        <v>9</v>
      </c>
      <c r="C24" s="292">
        <v>55</v>
      </c>
      <c r="D24" s="292">
        <v>0</v>
      </c>
      <c r="E24" s="293">
        <v>165</v>
      </c>
      <c r="F24" s="339"/>
      <c r="G24" s="340"/>
      <c r="H24" s="340"/>
      <c r="I24" s="341"/>
    </row>
    <row r="25" spans="1:9" ht="31.5" x14ac:dyDescent="0.25">
      <c r="A25" s="35" t="s">
        <v>245</v>
      </c>
      <c r="B25" s="118">
        <v>1</v>
      </c>
      <c r="C25" s="118">
        <v>28</v>
      </c>
      <c r="D25" s="118">
        <v>0</v>
      </c>
      <c r="E25" s="118">
        <f>C25*3</f>
        <v>84</v>
      </c>
      <c r="F25" s="339" t="s">
        <v>246</v>
      </c>
      <c r="G25" s="340"/>
      <c r="H25" s="340"/>
      <c r="I25" s="341"/>
    </row>
    <row r="26" spans="1:9" ht="29.25" customHeight="1" x14ac:dyDescent="0.25">
      <c r="A26" s="35" t="s">
        <v>309</v>
      </c>
      <c r="B26" s="118">
        <v>1</v>
      </c>
      <c r="C26" s="23">
        <v>15</v>
      </c>
      <c r="D26" s="23"/>
      <c r="E26" s="23">
        <v>30</v>
      </c>
      <c r="F26" s="339" t="s">
        <v>475</v>
      </c>
      <c r="G26" s="340"/>
      <c r="H26" s="340"/>
      <c r="I26" s="341"/>
    </row>
    <row r="27" spans="1:9" x14ac:dyDescent="0.25">
      <c r="A27" s="33" t="s">
        <v>347</v>
      </c>
      <c r="B27" s="23">
        <v>1</v>
      </c>
      <c r="C27" s="23">
        <v>8</v>
      </c>
      <c r="E27" s="23"/>
      <c r="F27" s="339" t="s">
        <v>317</v>
      </c>
      <c r="G27" s="340"/>
      <c r="H27" s="340"/>
      <c r="I27" s="341"/>
    </row>
    <row r="28" spans="1:9" ht="33.75" customHeight="1" x14ac:dyDescent="0.25">
      <c r="A28" s="33" t="s">
        <v>328</v>
      </c>
      <c r="B28" s="23">
        <v>9</v>
      </c>
      <c r="C28" s="23">
        <v>61</v>
      </c>
      <c r="D28" s="23">
        <v>7</v>
      </c>
      <c r="E28" s="23">
        <v>89</v>
      </c>
      <c r="F28" s="339" t="s">
        <v>329</v>
      </c>
      <c r="G28" s="340"/>
      <c r="H28" s="340"/>
      <c r="I28" s="341"/>
    </row>
    <row r="29" spans="1:9" x14ac:dyDescent="0.25">
      <c r="A29" s="33" t="s">
        <v>188</v>
      </c>
      <c r="B29" s="287">
        <v>15</v>
      </c>
      <c r="C29" s="287">
        <v>60</v>
      </c>
      <c r="D29" s="288">
        <v>0</v>
      </c>
      <c r="E29" s="287">
        <v>120</v>
      </c>
      <c r="F29" s="339" t="s">
        <v>331</v>
      </c>
      <c r="G29" s="340"/>
      <c r="H29" s="340"/>
      <c r="I29" s="341"/>
    </row>
    <row r="30" spans="1:9" x14ac:dyDescent="0.25">
      <c r="A30" s="33" t="s">
        <v>333</v>
      </c>
      <c r="B30" s="287">
        <v>3</v>
      </c>
      <c r="C30" s="287">
        <v>10</v>
      </c>
      <c r="D30" s="287">
        <v>0</v>
      </c>
      <c r="E30" s="287">
        <v>18.25</v>
      </c>
      <c r="F30" s="339" t="s">
        <v>348</v>
      </c>
      <c r="G30" s="340"/>
      <c r="H30" s="340"/>
      <c r="I30" s="341"/>
    </row>
    <row r="31" spans="1:9" ht="62.25" customHeight="1" x14ac:dyDescent="0.25">
      <c r="A31" s="283" t="s">
        <v>337</v>
      </c>
      <c r="B31" s="285">
        <v>7</v>
      </c>
      <c r="C31" s="285">
        <v>73</v>
      </c>
      <c r="D31" s="285">
        <v>0</v>
      </c>
      <c r="E31" s="289">
        <v>292</v>
      </c>
      <c r="F31" s="339" t="s">
        <v>338</v>
      </c>
      <c r="G31" s="340"/>
      <c r="H31" s="340"/>
      <c r="I31" s="341"/>
    </row>
    <row r="32" spans="1:9" ht="31.5" customHeight="1" x14ac:dyDescent="0.25">
      <c r="A32" s="33" t="s">
        <v>196</v>
      </c>
      <c r="B32" s="287">
        <v>2</v>
      </c>
      <c r="C32" s="287">
        <v>20</v>
      </c>
      <c r="D32" s="287">
        <v>0</v>
      </c>
      <c r="E32" s="290">
        <f>C32*2</f>
        <v>40</v>
      </c>
      <c r="F32" s="339" t="s">
        <v>489</v>
      </c>
      <c r="G32" s="340"/>
      <c r="H32" s="340"/>
      <c r="I32" s="341"/>
    </row>
    <row r="33" spans="1:9" ht="32.450000000000003" customHeight="1" x14ac:dyDescent="0.25">
      <c r="A33" s="33" t="s">
        <v>344</v>
      </c>
      <c r="B33" s="118">
        <v>1</v>
      </c>
      <c r="C33" s="118">
        <v>6</v>
      </c>
      <c r="D33" s="118"/>
      <c r="E33" s="118">
        <v>3</v>
      </c>
      <c r="F33" s="339" t="s">
        <v>345</v>
      </c>
      <c r="G33" s="340"/>
      <c r="H33" s="340"/>
      <c r="I33" s="341"/>
    </row>
    <row r="34" spans="1:9" x14ac:dyDescent="0.25">
      <c r="A34" s="33" t="s">
        <v>240</v>
      </c>
      <c r="B34" s="118">
        <v>15</v>
      </c>
      <c r="C34" s="118">
        <v>15</v>
      </c>
      <c r="D34" s="118"/>
      <c r="E34" s="118">
        <v>56</v>
      </c>
      <c r="F34" s="339" t="s">
        <v>346</v>
      </c>
      <c r="G34" s="340"/>
      <c r="H34" s="340"/>
      <c r="I34" s="341"/>
    </row>
    <row r="35" spans="1:9" ht="15.75" customHeight="1" x14ac:dyDescent="0.25">
      <c r="A35" s="33" t="s">
        <v>503</v>
      </c>
      <c r="B35" s="118">
        <v>1</v>
      </c>
      <c r="C35" s="118">
        <v>6</v>
      </c>
      <c r="D35" s="118">
        <v>0</v>
      </c>
      <c r="E35" s="118">
        <f>C35*2</f>
        <v>12</v>
      </c>
      <c r="F35" s="524" t="s">
        <v>504</v>
      </c>
      <c r="G35" s="525"/>
      <c r="H35" s="525"/>
      <c r="I35" s="526"/>
    </row>
    <row r="36" spans="1:9" x14ac:dyDescent="0.25">
      <c r="A36" s="33" t="s">
        <v>525</v>
      </c>
      <c r="B36" s="2">
        <v>4</v>
      </c>
      <c r="C36" s="2">
        <v>31</v>
      </c>
      <c r="D36" s="2">
        <v>2</v>
      </c>
      <c r="E36" s="2">
        <v>159</v>
      </c>
      <c r="F36" s="331" t="s">
        <v>526</v>
      </c>
      <c r="G36" s="332"/>
      <c r="H36" s="332"/>
      <c r="I36" s="333"/>
    </row>
    <row r="37" spans="1:9" ht="16.5" thickBot="1" x14ac:dyDescent="0.3">
      <c r="A37" s="37"/>
      <c r="B37" s="238"/>
      <c r="C37" s="238"/>
      <c r="D37" s="238"/>
      <c r="E37" s="238"/>
      <c r="F37" s="527"/>
      <c r="G37" s="528"/>
      <c r="H37" s="528"/>
      <c r="I37" s="529"/>
    </row>
    <row r="38" spans="1:9" ht="20.100000000000001" customHeight="1" thickBot="1" x14ac:dyDescent="0.3">
      <c r="A38" s="232" t="s">
        <v>21</v>
      </c>
      <c r="B38" s="233">
        <f>SUM(B21:B37)</f>
        <v>140</v>
      </c>
      <c r="C38" s="233">
        <f>SUM(C21:C37)</f>
        <v>849</v>
      </c>
      <c r="D38" s="233">
        <f>SUM(D21:D37)</f>
        <v>9</v>
      </c>
      <c r="E38" s="233">
        <f>SUM(E21:E37)</f>
        <v>2307.75</v>
      </c>
      <c r="F38" s="239"/>
      <c r="G38" s="240"/>
      <c r="H38" s="240"/>
      <c r="I38" s="241"/>
    </row>
    <row r="39" spans="1:9" x14ac:dyDescent="0.25">
      <c r="A39" s="46"/>
      <c r="E39" s="46"/>
      <c r="F39" s="46"/>
      <c r="G39" s="46"/>
      <c r="H39" s="46"/>
    </row>
    <row r="40" spans="1:9" ht="16.5" thickBot="1" x14ac:dyDescent="0.3">
      <c r="A40" s="46"/>
      <c r="E40" s="46"/>
      <c r="F40" s="46"/>
      <c r="G40" s="46"/>
      <c r="H40" s="46"/>
    </row>
    <row r="41" spans="1:9" ht="55.5" customHeight="1" thickBot="1" x14ac:dyDescent="0.3">
      <c r="A41" s="256" t="s">
        <v>1</v>
      </c>
      <c r="B41" s="257" t="s">
        <v>2</v>
      </c>
      <c r="C41" s="258" t="s">
        <v>16</v>
      </c>
      <c r="D41" s="258" t="s">
        <v>15</v>
      </c>
      <c r="E41" s="263" t="s">
        <v>41</v>
      </c>
      <c r="F41" s="518" t="s">
        <v>18</v>
      </c>
      <c r="G41" s="519"/>
      <c r="H41" s="519"/>
      <c r="I41" s="520"/>
    </row>
    <row r="42" spans="1:9" ht="26.25" customHeight="1" thickBot="1" x14ac:dyDescent="0.3">
      <c r="A42" s="530" t="s">
        <v>20</v>
      </c>
      <c r="B42" s="519"/>
      <c r="C42" s="242"/>
      <c r="D42" s="242"/>
      <c r="E42" s="242"/>
      <c r="F42" s="243"/>
      <c r="G42" s="243"/>
      <c r="H42" s="243"/>
      <c r="I42" s="244"/>
    </row>
    <row r="43" spans="1:9" x14ac:dyDescent="0.25">
      <c r="A43" s="35" t="s">
        <v>321</v>
      </c>
      <c r="B43" s="23"/>
      <c r="C43" s="23"/>
      <c r="D43" s="23"/>
      <c r="E43" s="237">
        <v>1</v>
      </c>
      <c r="F43" s="534" t="s">
        <v>380</v>
      </c>
      <c r="G43" s="535"/>
      <c r="H43" s="535"/>
      <c r="I43" s="536"/>
    </row>
    <row r="44" spans="1:9" x14ac:dyDescent="0.25">
      <c r="A44" s="35" t="s">
        <v>333</v>
      </c>
      <c r="B44" s="23">
        <v>1</v>
      </c>
      <c r="C44" s="23">
        <v>347</v>
      </c>
      <c r="D44" s="23">
        <v>68</v>
      </c>
      <c r="E44" s="237"/>
      <c r="F44" s="417" t="s">
        <v>334</v>
      </c>
      <c r="G44" s="417"/>
      <c r="H44" s="417"/>
      <c r="I44" s="461"/>
    </row>
    <row r="45" spans="1:9" ht="38.25" customHeight="1" x14ac:dyDescent="0.25">
      <c r="A45" s="284" t="s">
        <v>340</v>
      </c>
      <c r="B45" s="285">
        <v>1</v>
      </c>
      <c r="C45" s="285">
        <v>2</v>
      </c>
      <c r="D45" s="285"/>
      <c r="E45" s="286"/>
      <c r="F45" s="537" t="s">
        <v>339</v>
      </c>
      <c r="G45" s="538"/>
      <c r="H45" s="538"/>
      <c r="I45" s="539"/>
    </row>
    <row r="46" spans="1:9" x14ac:dyDescent="0.25">
      <c r="A46" s="35" t="s">
        <v>342</v>
      </c>
      <c r="B46" s="118">
        <v>2</v>
      </c>
      <c r="C46" s="23">
        <v>144</v>
      </c>
      <c r="D46" s="118">
        <v>56</v>
      </c>
      <c r="E46" s="60"/>
      <c r="F46" s="339" t="s">
        <v>341</v>
      </c>
      <c r="G46" s="340"/>
      <c r="H46" s="340"/>
      <c r="I46" s="341"/>
    </row>
    <row r="47" spans="1:9" x14ac:dyDescent="0.25">
      <c r="A47" s="33" t="s">
        <v>364</v>
      </c>
      <c r="B47" s="23"/>
      <c r="C47" s="23"/>
      <c r="D47" s="23"/>
      <c r="E47" s="60">
        <v>1</v>
      </c>
      <c r="F47" s="339" t="s">
        <v>363</v>
      </c>
      <c r="G47" s="340"/>
      <c r="H47" s="340"/>
      <c r="I47" s="341"/>
    </row>
    <row r="48" spans="1:9" ht="15.6" customHeight="1" x14ac:dyDescent="0.25">
      <c r="A48" s="35" t="s">
        <v>365</v>
      </c>
      <c r="B48" s="23"/>
      <c r="C48" s="23"/>
      <c r="D48" s="23"/>
      <c r="E48" s="60">
        <v>1</v>
      </c>
      <c r="F48" s="339" t="s">
        <v>363</v>
      </c>
      <c r="G48" s="340"/>
      <c r="H48" s="340"/>
      <c r="I48" s="341"/>
    </row>
    <row r="49" spans="1:11" x14ac:dyDescent="0.25">
      <c r="A49" s="35" t="s">
        <v>366</v>
      </c>
      <c r="B49" s="238"/>
      <c r="D49" s="23"/>
      <c r="E49" s="60">
        <v>1</v>
      </c>
      <c r="F49" s="339" t="s">
        <v>363</v>
      </c>
      <c r="G49" s="340"/>
      <c r="H49" s="340"/>
      <c r="I49" s="341"/>
    </row>
    <row r="50" spans="1:11" x14ac:dyDescent="0.25">
      <c r="A50" s="33" t="s">
        <v>367</v>
      </c>
      <c r="B50" s="23"/>
      <c r="C50" s="23"/>
      <c r="D50" s="23"/>
      <c r="E50" s="60">
        <v>1</v>
      </c>
      <c r="F50" s="339" t="s">
        <v>363</v>
      </c>
      <c r="G50" s="340"/>
      <c r="H50" s="340"/>
      <c r="I50" s="341"/>
    </row>
    <row r="51" spans="1:11" ht="33.75" customHeight="1" x14ac:dyDescent="0.25">
      <c r="A51" s="35" t="s">
        <v>372</v>
      </c>
      <c r="B51" s="298">
        <v>2</v>
      </c>
      <c r="C51" s="298">
        <v>53</v>
      </c>
      <c r="D51" s="298">
        <v>2</v>
      </c>
      <c r="E51" s="245"/>
      <c r="F51" s="531" t="s">
        <v>373</v>
      </c>
      <c r="G51" s="532"/>
      <c r="H51" s="532"/>
      <c r="I51" s="533"/>
    </row>
    <row r="52" spans="1:11" x14ac:dyDescent="0.25">
      <c r="A52" s="237" t="s">
        <v>531</v>
      </c>
      <c r="B52" s="23">
        <v>1</v>
      </c>
      <c r="C52" s="23">
        <v>150</v>
      </c>
      <c r="D52" s="23">
        <v>50</v>
      </c>
      <c r="E52" s="60"/>
      <c r="F52" s="531" t="s">
        <v>532</v>
      </c>
      <c r="G52" s="532"/>
      <c r="H52" s="532"/>
      <c r="I52" s="533"/>
    </row>
    <row r="53" spans="1:11" x14ac:dyDescent="0.25">
      <c r="A53" s="237" t="s">
        <v>503</v>
      </c>
      <c r="B53" s="23">
        <v>1</v>
      </c>
      <c r="C53" s="23">
        <v>30</v>
      </c>
      <c r="D53" s="23"/>
      <c r="E53" s="23"/>
      <c r="F53" s="339" t="s">
        <v>505</v>
      </c>
      <c r="G53" s="340"/>
      <c r="H53" s="340"/>
      <c r="I53" s="341"/>
    </row>
    <row r="54" spans="1:11" ht="16.5" thickBot="1" x14ac:dyDescent="0.3">
      <c r="A54" s="237" t="s">
        <v>531</v>
      </c>
      <c r="B54" s="23">
        <v>3</v>
      </c>
      <c r="C54" s="23">
        <v>92</v>
      </c>
      <c r="D54" s="23">
        <v>61</v>
      </c>
      <c r="E54" s="23"/>
      <c r="F54" s="417" t="s">
        <v>533</v>
      </c>
      <c r="G54" s="417"/>
      <c r="H54" s="417"/>
      <c r="I54" s="461"/>
    </row>
    <row r="55" spans="1:11" ht="16.5" thickBot="1" x14ac:dyDescent="0.3">
      <c r="A55" s="246" t="s">
        <v>9</v>
      </c>
      <c r="B55" s="233">
        <f>SUM(B43:B54)</f>
        <v>11</v>
      </c>
      <c r="C55" s="233">
        <f>SUM(C43:C54)</f>
        <v>818</v>
      </c>
      <c r="D55" s="233">
        <f>SUM(D43:D54)</f>
        <v>237</v>
      </c>
      <c r="E55" s="233">
        <f>COUNTIF(E43:E54,"&lt;&gt;")</f>
        <v>5</v>
      </c>
      <c r="F55" s="542"/>
      <c r="G55" s="543"/>
      <c r="H55" s="543"/>
      <c r="I55" s="544"/>
    </row>
    <row r="56" spans="1:11" ht="16.5" thickBot="1" x14ac:dyDescent="0.3">
      <c r="A56" s="247"/>
      <c r="B56" s="247"/>
      <c r="C56" s="247"/>
      <c r="D56" s="247"/>
    </row>
    <row r="57" spans="1:11" ht="16.5" thickBot="1" x14ac:dyDescent="0.3">
      <c r="A57" s="545" t="s">
        <v>23</v>
      </c>
      <c r="B57" s="546"/>
      <c r="C57" s="546"/>
      <c r="D57" s="546"/>
      <c r="E57" s="546"/>
      <c r="F57" s="547"/>
    </row>
    <row r="58" spans="1:11" ht="16.5" thickBot="1" x14ac:dyDescent="0.3">
      <c r="A58" s="247"/>
      <c r="B58" s="264" t="s">
        <v>24</v>
      </c>
      <c r="C58" s="265" t="s">
        <v>25</v>
      </c>
      <c r="D58" s="266" t="s">
        <v>26</v>
      </c>
      <c r="E58" s="267" t="s">
        <v>82</v>
      </c>
      <c r="F58" s="267" t="s">
        <v>41</v>
      </c>
    </row>
    <row r="59" spans="1:11" ht="22.5" customHeight="1" thickBot="1" x14ac:dyDescent="0.3">
      <c r="A59" s="247"/>
      <c r="B59" s="248">
        <f>SUM(B17+B38+B55)</f>
        <v>163</v>
      </c>
      <c r="C59" s="248">
        <f>SUM(C17+C38+C55)</f>
        <v>1671</v>
      </c>
      <c r="D59" s="248">
        <f>SUM(D17+D38+D55)</f>
        <v>495</v>
      </c>
      <c r="E59" s="249">
        <f>E38</f>
        <v>2307.75</v>
      </c>
      <c r="F59" s="249">
        <f>SUM(E55)</f>
        <v>5</v>
      </c>
    </row>
    <row r="60" spans="1:11" ht="18" customHeight="1" x14ac:dyDescent="0.25"/>
    <row r="61" spans="1:11" ht="16.5" thickBot="1" x14ac:dyDescent="0.3">
      <c r="H61" s="46"/>
      <c r="I61" s="46"/>
      <c r="J61" s="46"/>
      <c r="K61" s="46"/>
    </row>
    <row r="62" spans="1:11" ht="16.5" thickBot="1" x14ac:dyDescent="0.3">
      <c r="A62" s="505" t="s">
        <v>12</v>
      </c>
      <c r="B62" s="548"/>
      <c r="C62" s="549" t="s">
        <v>5</v>
      </c>
      <c r="D62" s="550"/>
      <c r="E62" s="518" t="s">
        <v>18</v>
      </c>
      <c r="F62" s="519"/>
      <c r="G62" s="519"/>
      <c r="H62" s="520"/>
    </row>
    <row r="63" spans="1:11" x14ac:dyDescent="0.25">
      <c r="A63" s="268" t="s">
        <v>4</v>
      </c>
      <c r="B63" s="251" t="s">
        <v>17</v>
      </c>
      <c r="C63" s="551" t="s">
        <v>14</v>
      </c>
      <c r="D63" s="552"/>
      <c r="E63" s="553"/>
      <c r="F63" s="554"/>
      <c r="G63" s="554"/>
      <c r="H63" s="555"/>
    </row>
    <row r="64" spans="1:11" ht="18.75" customHeight="1" x14ac:dyDescent="0.25">
      <c r="A64" s="44" t="s">
        <v>254</v>
      </c>
      <c r="B64" s="44">
        <v>1</v>
      </c>
      <c r="C64" s="355" t="s">
        <v>255</v>
      </c>
      <c r="D64" s="356"/>
      <c r="E64" s="524" t="s">
        <v>256</v>
      </c>
      <c r="F64" s="540"/>
      <c r="G64" s="540"/>
      <c r="H64" s="541"/>
    </row>
    <row r="65" spans="1:11" ht="18.75" customHeight="1" x14ac:dyDescent="0.25">
      <c r="A65" s="214" t="s">
        <v>171</v>
      </c>
      <c r="B65" s="44">
        <v>3</v>
      </c>
      <c r="C65" s="355" t="s">
        <v>172</v>
      </c>
      <c r="D65" s="356"/>
      <c r="E65" s="383" t="s">
        <v>173</v>
      </c>
      <c r="F65" s="384"/>
      <c r="G65" s="384"/>
      <c r="H65" s="385"/>
    </row>
    <row r="66" spans="1:11" ht="18.75" customHeight="1" x14ac:dyDescent="0.25">
      <c r="A66" s="44" t="s">
        <v>332</v>
      </c>
      <c r="B66" s="44">
        <v>1</v>
      </c>
      <c r="C66" s="355" t="s">
        <v>96</v>
      </c>
      <c r="D66" s="356"/>
      <c r="E66" s="524"/>
      <c r="F66" s="540"/>
      <c r="G66" s="540"/>
      <c r="H66" s="541"/>
    </row>
    <row r="67" spans="1:11" ht="18.75" customHeight="1" x14ac:dyDescent="0.25">
      <c r="A67" s="44" t="s">
        <v>332</v>
      </c>
      <c r="B67" s="305">
        <v>1</v>
      </c>
      <c r="C67" s="355" t="s">
        <v>255</v>
      </c>
      <c r="D67" s="356"/>
      <c r="E67" s="524" t="s">
        <v>534</v>
      </c>
      <c r="F67" s="540"/>
      <c r="G67" s="540"/>
      <c r="H67" s="541"/>
    </row>
    <row r="68" spans="1:11" ht="18.75" customHeight="1" x14ac:dyDescent="0.25">
      <c r="A68" s="44" t="s">
        <v>335</v>
      </c>
      <c r="B68" s="44">
        <v>1</v>
      </c>
      <c r="C68" s="355" t="s">
        <v>265</v>
      </c>
      <c r="D68" s="356"/>
      <c r="E68" s="524" t="s">
        <v>336</v>
      </c>
      <c r="F68" s="540"/>
      <c r="G68" s="540"/>
      <c r="H68" s="541"/>
    </row>
    <row r="69" spans="1:11" ht="18.75" customHeight="1" x14ac:dyDescent="0.25">
      <c r="A69" s="44" t="s">
        <v>97</v>
      </c>
      <c r="B69" s="44">
        <v>3</v>
      </c>
      <c r="C69" s="355" t="s">
        <v>96</v>
      </c>
      <c r="D69" s="356"/>
      <c r="E69" s="556"/>
      <c r="F69" s="557"/>
      <c r="G69" s="557"/>
      <c r="H69" s="558"/>
    </row>
    <row r="70" spans="1:11" ht="18.75" customHeight="1" x14ac:dyDescent="0.25">
      <c r="A70" s="44" t="s">
        <v>203</v>
      </c>
      <c r="B70" s="44">
        <v>3</v>
      </c>
      <c r="C70" s="355" t="s">
        <v>96</v>
      </c>
      <c r="D70" s="356"/>
      <c r="E70" s="556"/>
      <c r="F70" s="557"/>
      <c r="G70" s="557"/>
      <c r="H70" s="558"/>
    </row>
    <row r="71" spans="1:11" ht="16.5" customHeight="1" x14ac:dyDescent="0.25">
      <c r="A71" s="44" t="s">
        <v>254</v>
      </c>
      <c r="B71" s="44">
        <v>2</v>
      </c>
      <c r="C71" s="355" t="s">
        <v>96</v>
      </c>
      <c r="D71" s="356"/>
      <c r="E71" s="524"/>
      <c r="F71" s="540"/>
      <c r="G71" s="540"/>
      <c r="H71" s="541"/>
    </row>
    <row r="72" spans="1:11" ht="16.5" customHeight="1" x14ac:dyDescent="0.25">
      <c r="A72" s="292" t="s">
        <v>349</v>
      </c>
      <c r="B72" s="295">
        <v>1</v>
      </c>
      <c r="C72" s="355" t="s">
        <v>350</v>
      </c>
      <c r="D72" s="356"/>
      <c r="E72" s="524" t="s">
        <v>352</v>
      </c>
      <c r="F72" s="525"/>
      <c r="G72" s="525"/>
      <c r="H72" s="526"/>
    </row>
    <row r="73" spans="1:11" ht="16.5" customHeight="1" x14ac:dyDescent="0.25">
      <c r="A73" s="296" t="s">
        <v>144</v>
      </c>
      <c r="B73" s="297">
        <v>1</v>
      </c>
      <c r="C73" s="355" t="s">
        <v>350</v>
      </c>
      <c r="D73" s="356"/>
      <c r="E73" s="524" t="s">
        <v>352</v>
      </c>
      <c r="F73" s="525"/>
      <c r="G73" s="525"/>
      <c r="H73" s="526"/>
    </row>
    <row r="74" spans="1:11" ht="16.5" customHeight="1" x14ac:dyDescent="0.25">
      <c r="A74" s="296" t="s">
        <v>351</v>
      </c>
      <c r="B74" s="292">
        <v>1</v>
      </c>
      <c r="C74" s="355" t="s">
        <v>350</v>
      </c>
      <c r="D74" s="356"/>
      <c r="E74" s="524" t="s">
        <v>352</v>
      </c>
      <c r="F74" s="525"/>
      <c r="G74" s="525"/>
      <c r="H74" s="526"/>
    </row>
    <row r="75" spans="1:11" ht="16.5" customHeight="1" x14ac:dyDescent="0.25">
      <c r="A75" s="296" t="s">
        <v>131</v>
      </c>
      <c r="B75" s="296">
        <v>1</v>
      </c>
      <c r="C75" s="355" t="s">
        <v>350</v>
      </c>
      <c r="D75" s="356"/>
      <c r="E75" s="524" t="s">
        <v>352</v>
      </c>
      <c r="F75" s="525"/>
      <c r="G75" s="525"/>
      <c r="H75" s="526"/>
    </row>
    <row r="76" spans="1:11" x14ac:dyDescent="0.25">
      <c r="A76" s="298" t="s">
        <v>289</v>
      </c>
      <c r="B76" s="298">
        <v>3</v>
      </c>
      <c r="C76" s="355" t="s">
        <v>96</v>
      </c>
      <c r="D76" s="356"/>
      <c r="E76" s="524"/>
      <c r="F76" s="525"/>
      <c r="G76" s="525"/>
      <c r="H76" s="526"/>
    </row>
    <row r="77" spans="1:11" ht="32.25" customHeight="1" thickBot="1" x14ac:dyDescent="0.3">
      <c r="A77" s="213" t="s">
        <v>351</v>
      </c>
      <c r="B77" s="213">
        <v>1</v>
      </c>
      <c r="C77" s="355" t="s">
        <v>501</v>
      </c>
      <c r="D77" s="356"/>
      <c r="E77" s="524" t="s">
        <v>502</v>
      </c>
      <c r="F77" s="540"/>
      <c r="G77" s="540"/>
      <c r="H77" s="541"/>
    </row>
    <row r="78" spans="1:11" ht="19.5" customHeight="1" thickBot="1" x14ac:dyDescent="0.3">
      <c r="A78" s="226" t="s">
        <v>21</v>
      </c>
      <c r="B78" s="227">
        <f>SUM(B64:B77)</f>
        <v>23</v>
      </c>
      <c r="C78" s="177"/>
      <c r="D78" s="177"/>
      <c r="E78" s="177"/>
      <c r="F78" s="177"/>
      <c r="G78" s="177"/>
      <c r="H78" s="177"/>
      <c r="I78" s="177"/>
      <c r="J78" s="177"/>
      <c r="K78" s="177"/>
    </row>
    <row r="79" spans="1:11" ht="19.5" customHeight="1" thickBot="1" x14ac:dyDescent="0.3">
      <c r="C79" s="46"/>
      <c r="D79" s="46"/>
      <c r="E79" s="46"/>
      <c r="F79" s="46"/>
      <c r="G79" s="46"/>
      <c r="H79" s="49"/>
    </row>
    <row r="80" spans="1:11" ht="16.5" thickBot="1" x14ac:dyDescent="0.3">
      <c r="A80" s="505" t="s">
        <v>28</v>
      </c>
      <c r="B80" s="548"/>
      <c r="C80" s="269" t="s">
        <v>29</v>
      </c>
      <c r="D80" s="269" t="s">
        <v>30</v>
      </c>
      <c r="E80" s="270" t="s">
        <v>31</v>
      </c>
      <c r="F80" s="559" t="s">
        <v>34</v>
      </c>
      <c r="G80" s="560"/>
      <c r="H80" s="561"/>
    </row>
    <row r="81" spans="1:13" x14ac:dyDescent="0.25">
      <c r="A81" s="494" t="s">
        <v>32</v>
      </c>
      <c r="B81" s="495"/>
      <c r="C81" s="63">
        <v>3386</v>
      </c>
      <c r="D81" s="63">
        <v>1914</v>
      </c>
      <c r="E81" s="64">
        <v>7</v>
      </c>
      <c r="F81" s="496" t="s">
        <v>35</v>
      </c>
      <c r="G81" s="497"/>
      <c r="H81" s="498"/>
    </row>
    <row r="82" spans="1:13" ht="16.5" thickBot="1" x14ac:dyDescent="0.3">
      <c r="A82" s="494" t="s">
        <v>33</v>
      </c>
      <c r="B82" s="495"/>
      <c r="C82" s="63">
        <v>558</v>
      </c>
      <c r="D82" s="63">
        <v>316</v>
      </c>
      <c r="E82" s="64">
        <v>11</v>
      </c>
      <c r="F82" s="499" t="s">
        <v>36</v>
      </c>
      <c r="G82" s="500"/>
      <c r="H82" s="501"/>
    </row>
    <row r="83" spans="1:13" ht="16.5" thickBot="1" x14ac:dyDescent="0.3">
      <c r="A83" s="467" t="s">
        <v>9</v>
      </c>
      <c r="B83" s="468"/>
      <c r="C83" s="225">
        <f>SUM(C81:C82)</f>
        <v>3944</v>
      </c>
      <c r="D83" s="225">
        <f>SUM(D81:D82)</f>
        <v>2230</v>
      </c>
      <c r="E83" s="225">
        <f>SUM(E81:E82)</f>
        <v>18</v>
      </c>
      <c r="F83" s="573"/>
      <c r="G83" s="574"/>
      <c r="H83" s="575"/>
    </row>
    <row r="84" spans="1:13" ht="16.5" thickBot="1" x14ac:dyDescent="0.3">
      <c r="A84" s="250"/>
    </row>
    <row r="85" spans="1:13" ht="16.5" thickBot="1" x14ac:dyDescent="0.3">
      <c r="A85" s="505" t="s">
        <v>11</v>
      </c>
      <c r="B85" s="548"/>
      <c r="C85" s="549" t="s">
        <v>5</v>
      </c>
      <c r="D85" s="562"/>
      <c r="E85" s="562"/>
      <c r="F85" s="562"/>
      <c r="G85" s="562"/>
      <c r="H85" s="562"/>
      <c r="I85" s="562"/>
      <c r="J85" s="550"/>
      <c r="K85" s="518" t="s">
        <v>18</v>
      </c>
      <c r="L85" s="579"/>
      <c r="M85" s="580"/>
    </row>
    <row r="86" spans="1:13" x14ac:dyDescent="0.25">
      <c r="A86" s="568" t="s">
        <v>4</v>
      </c>
      <c r="B86" s="569"/>
      <c r="C86" s="251" t="s">
        <v>22</v>
      </c>
      <c r="D86" s="251" t="s">
        <v>40</v>
      </c>
      <c r="E86" s="251" t="s">
        <v>6</v>
      </c>
      <c r="F86" s="251" t="s">
        <v>7</v>
      </c>
      <c r="G86" s="251" t="s">
        <v>8</v>
      </c>
      <c r="H86" s="251" t="s">
        <v>42</v>
      </c>
      <c r="I86" s="251" t="s">
        <v>61</v>
      </c>
      <c r="J86" s="251" t="s">
        <v>13</v>
      </c>
      <c r="K86" s="576"/>
      <c r="L86" s="577"/>
      <c r="M86" s="578"/>
    </row>
    <row r="87" spans="1:13" x14ac:dyDescent="0.25">
      <c r="A87" s="407" t="s">
        <v>318</v>
      </c>
      <c r="B87" s="338"/>
      <c r="C87" s="54"/>
      <c r="D87" s="54"/>
      <c r="E87" s="54">
        <v>1</v>
      </c>
      <c r="F87" s="54"/>
      <c r="G87" s="54"/>
      <c r="H87" s="54"/>
      <c r="I87" s="54"/>
      <c r="J87" s="55"/>
      <c r="K87" s="339" t="s">
        <v>319</v>
      </c>
      <c r="L87" s="340"/>
      <c r="M87" s="341"/>
    </row>
    <row r="88" spans="1:13" x14ac:dyDescent="0.25">
      <c r="A88" s="407" t="s">
        <v>323</v>
      </c>
      <c r="B88" s="338"/>
      <c r="C88" s="54"/>
      <c r="D88" s="54"/>
      <c r="E88" s="54"/>
      <c r="F88" s="54"/>
      <c r="G88" s="54"/>
      <c r="H88" s="55"/>
      <c r="I88" s="55"/>
      <c r="J88" s="54">
        <v>1</v>
      </c>
      <c r="K88" s="339" t="s">
        <v>324</v>
      </c>
      <c r="L88" s="340"/>
      <c r="M88" s="341"/>
    </row>
    <row r="89" spans="1:13" ht="31.5" customHeight="1" x14ac:dyDescent="0.25">
      <c r="A89" s="407" t="s">
        <v>327</v>
      </c>
      <c r="B89" s="338"/>
      <c r="C89" s="54"/>
      <c r="D89" s="54"/>
      <c r="E89" s="54"/>
      <c r="F89" s="54"/>
      <c r="G89" s="54"/>
      <c r="H89" s="54">
        <v>3</v>
      </c>
      <c r="I89" s="54">
        <v>1</v>
      </c>
      <c r="J89" s="55"/>
      <c r="K89" s="339" t="s">
        <v>326</v>
      </c>
      <c r="L89" s="340"/>
      <c r="M89" s="341"/>
    </row>
    <row r="90" spans="1:13" x14ac:dyDescent="0.25">
      <c r="A90" s="337" t="s">
        <v>343</v>
      </c>
      <c r="B90" s="338"/>
      <c r="C90" s="23"/>
      <c r="D90" s="23"/>
      <c r="E90" s="23"/>
      <c r="F90" s="23"/>
      <c r="G90" s="23"/>
      <c r="H90" s="23"/>
      <c r="I90" s="23"/>
      <c r="J90" s="23">
        <v>1</v>
      </c>
      <c r="K90" s="339"/>
      <c r="L90" s="340"/>
      <c r="M90" s="341"/>
    </row>
    <row r="91" spans="1:13" x14ac:dyDescent="0.25">
      <c r="A91" s="407"/>
      <c r="B91" s="338"/>
      <c r="C91" s="54"/>
      <c r="D91" s="54"/>
      <c r="E91" s="54"/>
      <c r="F91" s="54"/>
      <c r="G91" s="54"/>
      <c r="H91" s="54"/>
      <c r="I91" s="54"/>
      <c r="J91" s="55"/>
      <c r="K91" s="339"/>
      <c r="L91" s="340"/>
      <c r="M91" s="341"/>
    </row>
    <row r="92" spans="1:13" ht="16.5" thickBot="1" x14ac:dyDescent="0.3">
      <c r="A92" s="337"/>
      <c r="B92" s="338"/>
      <c r="C92" s="54"/>
      <c r="D92" s="54"/>
      <c r="E92" s="54"/>
      <c r="F92" s="54"/>
      <c r="G92" s="54"/>
      <c r="H92" s="54"/>
      <c r="I92" s="54"/>
      <c r="J92" s="54"/>
      <c r="K92" s="339"/>
      <c r="L92" s="340"/>
      <c r="M92" s="341"/>
    </row>
    <row r="93" spans="1:13" ht="16.5" thickBot="1" x14ac:dyDescent="0.3">
      <c r="A93" s="566" t="s">
        <v>21</v>
      </c>
      <c r="B93" s="567"/>
      <c r="C93" s="233">
        <f t="shared" ref="C93:I93" si="0">SUM(C87:C92)</f>
        <v>0</v>
      </c>
      <c r="D93" s="233">
        <f t="shared" si="0"/>
        <v>0</v>
      </c>
      <c r="E93" s="233">
        <f t="shared" si="0"/>
        <v>1</v>
      </c>
      <c r="F93" s="233">
        <f t="shared" si="0"/>
        <v>0</v>
      </c>
      <c r="G93" s="233">
        <f t="shared" si="0"/>
        <v>0</v>
      </c>
      <c r="H93" s="233">
        <f t="shared" si="0"/>
        <v>3</v>
      </c>
      <c r="I93" s="233">
        <f t="shared" si="0"/>
        <v>1</v>
      </c>
      <c r="J93" s="233">
        <f>COUNTIF(J87:J92, "&lt;&gt;")</f>
        <v>2</v>
      </c>
      <c r="K93" s="570"/>
      <c r="L93" s="571"/>
      <c r="M93" s="572"/>
    </row>
    <row r="94" spans="1:13" ht="16.5" thickBot="1" x14ac:dyDescent="0.3"/>
    <row r="95" spans="1:13" ht="16.5" thickBot="1" x14ac:dyDescent="0.3">
      <c r="A95" s="271" t="s">
        <v>71</v>
      </c>
      <c r="B95" s="272"/>
      <c r="C95" s="273"/>
    </row>
    <row r="96" spans="1:13" x14ac:dyDescent="0.25">
      <c r="A96" s="488"/>
      <c r="B96" s="488"/>
      <c r="C96" s="252" t="s">
        <v>17</v>
      </c>
    </row>
    <row r="97" spans="1:13" x14ac:dyDescent="0.25">
      <c r="A97" s="337" t="s">
        <v>72</v>
      </c>
      <c r="B97" s="338"/>
      <c r="C97" s="48">
        <v>36</v>
      </c>
    </row>
    <row r="98" spans="1:13" ht="16.5" thickBot="1" x14ac:dyDescent="0.3"/>
    <row r="99" spans="1:13" ht="16.5" thickBot="1" x14ac:dyDescent="0.3">
      <c r="A99" s="505" t="s">
        <v>43</v>
      </c>
      <c r="B99" s="548"/>
      <c r="C99" s="563" t="s">
        <v>5</v>
      </c>
      <c r="D99" s="564"/>
      <c r="E99" s="564"/>
      <c r="F99" s="564"/>
      <c r="G99" s="564"/>
      <c r="H99" s="564"/>
      <c r="I99" s="564"/>
      <c r="J99" s="564"/>
      <c r="K99" s="564"/>
      <c r="L99" s="565"/>
      <c r="M99" s="253" t="s">
        <v>37</v>
      </c>
    </row>
    <row r="100" spans="1:13" ht="94.5" x14ac:dyDescent="0.25">
      <c r="A100" s="568" t="s">
        <v>4</v>
      </c>
      <c r="B100" s="569"/>
      <c r="C100" s="251" t="s">
        <v>22</v>
      </c>
      <c r="D100" s="251" t="s">
        <v>40</v>
      </c>
      <c r="E100" s="251" t="s">
        <v>6</v>
      </c>
      <c r="F100" s="251" t="s">
        <v>7</v>
      </c>
      <c r="G100" s="251" t="s">
        <v>8</v>
      </c>
      <c r="H100" s="251" t="s">
        <v>42</v>
      </c>
      <c r="I100" s="251" t="s">
        <v>61</v>
      </c>
      <c r="J100" s="254" t="s">
        <v>27</v>
      </c>
      <c r="K100" s="254" t="s">
        <v>13</v>
      </c>
      <c r="L100" s="254" t="s">
        <v>38</v>
      </c>
      <c r="M100" s="255"/>
    </row>
    <row r="101" spans="1:13" ht="47.25" x14ac:dyDescent="0.25">
      <c r="A101" s="337" t="s">
        <v>257</v>
      </c>
      <c r="B101" s="338"/>
      <c r="C101" s="23">
        <v>80</v>
      </c>
      <c r="D101" s="23">
        <v>2</v>
      </c>
      <c r="E101" s="23">
        <v>8</v>
      </c>
      <c r="F101" s="23">
        <v>8</v>
      </c>
      <c r="G101" s="23"/>
      <c r="H101" s="23">
        <v>26</v>
      </c>
      <c r="I101" s="23"/>
      <c r="J101" s="67">
        <v>10</v>
      </c>
      <c r="K101" s="67" t="s">
        <v>259</v>
      </c>
      <c r="L101" s="68"/>
      <c r="M101" s="68" t="s">
        <v>258</v>
      </c>
    </row>
    <row r="102" spans="1:13" x14ac:dyDescent="0.25">
      <c r="A102" s="337" t="s">
        <v>312</v>
      </c>
      <c r="B102" s="338"/>
      <c r="C102" s="23">
        <v>20</v>
      </c>
      <c r="D102" s="23"/>
      <c r="E102" s="23"/>
      <c r="F102" s="23"/>
      <c r="G102" s="23"/>
      <c r="H102" s="23">
        <v>6</v>
      </c>
      <c r="I102" s="23"/>
      <c r="K102" s="67"/>
      <c r="L102" s="68"/>
      <c r="M102" s="67"/>
    </row>
    <row r="103" spans="1:13" x14ac:dyDescent="0.25">
      <c r="A103" s="337" t="s">
        <v>313</v>
      </c>
      <c r="B103" s="338"/>
      <c r="C103" s="23"/>
      <c r="D103" s="23"/>
      <c r="E103" s="23"/>
      <c r="F103" s="23"/>
      <c r="G103" s="23"/>
      <c r="H103" s="23"/>
      <c r="I103" s="23"/>
      <c r="J103" s="67">
        <v>84</v>
      </c>
      <c r="K103" s="68"/>
      <c r="L103" s="68"/>
      <c r="M103" s="68" t="s">
        <v>314</v>
      </c>
    </row>
    <row r="104" spans="1:13" x14ac:dyDescent="0.25">
      <c r="A104" s="337" t="s">
        <v>322</v>
      </c>
      <c r="B104" s="338"/>
      <c r="C104" s="23"/>
      <c r="D104" s="23"/>
      <c r="E104" s="23"/>
      <c r="F104" s="23"/>
      <c r="G104" s="23"/>
      <c r="H104" s="23"/>
      <c r="I104" s="23"/>
      <c r="J104" s="67">
        <v>160</v>
      </c>
      <c r="K104" s="68" t="s">
        <v>378</v>
      </c>
      <c r="L104" s="67"/>
      <c r="M104" s="67"/>
    </row>
    <row r="105" spans="1:13" x14ac:dyDescent="0.25">
      <c r="A105" s="410"/>
      <c r="B105" s="410"/>
      <c r="C105" s="23"/>
      <c r="D105" s="23"/>
      <c r="E105" s="23"/>
      <c r="F105" s="23"/>
      <c r="G105" s="23"/>
      <c r="H105" s="23"/>
      <c r="I105" s="23"/>
      <c r="J105" s="68"/>
      <c r="K105" s="68"/>
      <c r="L105" s="68"/>
      <c r="M105" s="68"/>
    </row>
    <row r="106" spans="1:13" x14ac:dyDescent="0.25">
      <c r="A106" s="410"/>
      <c r="B106" s="410"/>
      <c r="C106" s="23"/>
      <c r="D106" s="23"/>
      <c r="E106" s="23"/>
      <c r="F106" s="23"/>
      <c r="G106" s="23"/>
      <c r="H106" s="23"/>
      <c r="I106" s="23"/>
      <c r="J106" s="68"/>
      <c r="K106" s="68"/>
      <c r="L106" s="68"/>
      <c r="M106" s="68"/>
    </row>
    <row r="107" spans="1:13" x14ac:dyDescent="0.25">
      <c r="A107" s="410"/>
      <c r="B107" s="410"/>
      <c r="C107" s="23"/>
      <c r="D107" s="23"/>
      <c r="E107" s="23"/>
      <c r="F107" s="23"/>
      <c r="G107" s="23"/>
      <c r="H107" s="23"/>
      <c r="I107" s="23"/>
      <c r="J107" s="68"/>
      <c r="K107" s="68"/>
      <c r="L107" s="68"/>
      <c r="M107" s="68"/>
    </row>
    <row r="108" spans="1:13" ht="16.5" thickBot="1" x14ac:dyDescent="0.3">
      <c r="A108" s="410"/>
      <c r="B108" s="410"/>
      <c r="C108" s="23"/>
      <c r="D108" s="23"/>
      <c r="E108" s="23"/>
      <c r="F108" s="23"/>
      <c r="G108" s="23"/>
      <c r="H108" s="23"/>
      <c r="I108" s="23"/>
      <c r="J108" s="68"/>
      <c r="K108" s="68"/>
      <c r="L108" s="68"/>
      <c r="M108" s="68"/>
    </row>
    <row r="109" spans="1:13" ht="16.5" thickBot="1" x14ac:dyDescent="0.3">
      <c r="A109" s="566" t="s">
        <v>39</v>
      </c>
      <c r="B109" s="567"/>
      <c r="C109" s="233">
        <f t="shared" ref="C109:J109" si="1">SUM(C101:C108)</f>
        <v>100</v>
      </c>
      <c r="D109" s="233">
        <f t="shared" si="1"/>
        <v>2</v>
      </c>
      <c r="E109" s="233">
        <f t="shared" si="1"/>
        <v>8</v>
      </c>
      <c r="F109" s="233">
        <f t="shared" si="1"/>
        <v>8</v>
      </c>
      <c r="G109" s="233">
        <f t="shared" si="1"/>
        <v>0</v>
      </c>
      <c r="H109" s="233">
        <f t="shared" si="1"/>
        <v>32</v>
      </c>
      <c r="I109" s="233">
        <f t="shared" si="1"/>
        <v>0</v>
      </c>
      <c r="J109" s="233">
        <f t="shared" si="1"/>
        <v>254</v>
      </c>
      <c r="K109" s="16">
        <f>COUNTIF(K101:K108, "&lt;&gt;")</f>
        <v>2</v>
      </c>
      <c r="L109" s="274"/>
      <c r="M109" s="274"/>
    </row>
    <row r="110" spans="1:13" x14ac:dyDescent="0.25">
      <c r="A110" s="117" t="s">
        <v>66</v>
      </c>
    </row>
  </sheetData>
  <mergeCells count="127">
    <mergeCell ref="C67:D67"/>
    <mergeCell ref="E67:H67"/>
    <mergeCell ref="A92:B92"/>
    <mergeCell ref="K92:M92"/>
    <mergeCell ref="A93:B93"/>
    <mergeCell ref="K93:M93"/>
    <mergeCell ref="A96:B96"/>
    <mergeCell ref="A97:B97"/>
    <mergeCell ref="A90:B90"/>
    <mergeCell ref="K90:M90"/>
    <mergeCell ref="A91:B91"/>
    <mergeCell ref="K91:M91"/>
    <mergeCell ref="A87:B87"/>
    <mergeCell ref="K87:M87"/>
    <mergeCell ref="A88:B88"/>
    <mergeCell ref="K88:M88"/>
    <mergeCell ref="A89:B89"/>
    <mergeCell ref="K89:M89"/>
    <mergeCell ref="A83:B83"/>
    <mergeCell ref="F83:H83"/>
    <mergeCell ref="A85:B85"/>
    <mergeCell ref="A86:B86"/>
    <mergeCell ref="K86:M86"/>
    <mergeCell ref="K85:M85"/>
    <mergeCell ref="C99:L99"/>
    <mergeCell ref="A104:B104"/>
    <mergeCell ref="A105:B105"/>
    <mergeCell ref="A106:B106"/>
    <mergeCell ref="A107:B107"/>
    <mergeCell ref="A108:B108"/>
    <mergeCell ref="A109:B109"/>
    <mergeCell ref="A99:B99"/>
    <mergeCell ref="A100:B100"/>
    <mergeCell ref="A101:B101"/>
    <mergeCell ref="A102:B102"/>
    <mergeCell ref="A103:B103"/>
    <mergeCell ref="C85:J85"/>
    <mergeCell ref="A81:B81"/>
    <mergeCell ref="F81:H81"/>
    <mergeCell ref="A82:B82"/>
    <mergeCell ref="F82:H82"/>
    <mergeCell ref="C75:D75"/>
    <mergeCell ref="E75:H75"/>
    <mergeCell ref="C76:D76"/>
    <mergeCell ref="E76:H76"/>
    <mergeCell ref="C77:D77"/>
    <mergeCell ref="E77:H77"/>
    <mergeCell ref="C70:D70"/>
    <mergeCell ref="E70:H70"/>
    <mergeCell ref="C71:D71"/>
    <mergeCell ref="E71:H71"/>
    <mergeCell ref="C68:D68"/>
    <mergeCell ref="E68:H68"/>
    <mergeCell ref="C69:D69"/>
    <mergeCell ref="E69:H69"/>
    <mergeCell ref="A80:B80"/>
    <mergeCell ref="F80:H80"/>
    <mergeCell ref="C73:D73"/>
    <mergeCell ref="E73:H73"/>
    <mergeCell ref="E74:H74"/>
    <mergeCell ref="C74:D74"/>
    <mergeCell ref="C72:D72"/>
    <mergeCell ref="E72:H72"/>
    <mergeCell ref="C64:D64"/>
    <mergeCell ref="E64:H64"/>
    <mergeCell ref="C65:D65"/>
    <mergeCell ref="E65:H65"/>
    <mergeCell ref="C66:D66"/>
    <mergeCell ref="E66:H66"/>
    <mergeCell ref="F55:I55"/>
    <mergeCell ref="A57:F57"/>
    <mergeCell ref="A62:B62"/>
    <mergeCell ref="C62:D62"/>
    <mergeCell ref="E62:H62"/>
    <mergeCell ref="C63:D63"/>
    <mergeCell ref="E63:H63"/>
    <mergeCell ref="F49:I49"/>
    <mergeCell ref="F50:I50"/>
    <mergeCell ref="F51:I51"/>
    <mergeCell ref="F52:I52"/>
    <mergeCell ref="F53:I53"/>
    <mergeCell ref="F54:I54"/>
    <mergeCell ref="F43:I43"/>
    <mergeCell ref="F44:I44"/>
    <mergeCell ref="F45:I45"/>
    <mergeCell ref="F46:I46"/>
    <mergeCell ref="F47:I47"/>
    <mergeCell ref="F48:I48"/>
    <mergeCell ref="F34:I34"/>
    <mergeCell ref="F35:I35"/>
    <mergeCell ref="F36:I36"/>
    <mergeCell ref="F37:I37"/>
    <mergeCell ref="F41:I41"/>
    <mergeCell ref="A42:B42"/>
    <mergeCell ref="F29:I29"/>
    <mergeCell ref="F30:I30"/>
    <mergeCell ref="F31:I31"/>
    <mergeCell ref="F32:I32"/>
    <mergeCell ref="F33:I33"/>
    <mergeCell ref="F23:I23"/>
    <mergeCell ref="F24:I24"/>
    <mergeCell ref="F25:I25"/>
    <mergeCell ref="F26:I26"/>
    <mergeCell ref="F27:I27"/>
    <mergeCell ref="F28:I28"/>
    <mergeCell ref="F16:I16"/>
    <mergeCell ref="E18:H18"/>
    <mergeCell ref="F19:I19"/>
    <mergeCell ref="A20:I20"/>
    <mergeCell ref="F21:I21"/>
    <mergeCell ref="F22:I22"/>
    <mergeCell ref="F6:I6"/>
    <mergeCell ref="F7:I7"/>
    <mergeCell ref="F8:I8"/>
    <mergeCell ref="F9:I9"/>
    <mergeCell ref="F10:I10"/>
    <mergeCell ref="F15:I15"/>
    <mergeCell ref="A1:C1"/>
    <mergeCell ref="D1:G1"/>
    <mergeCell ref="A3:B3"/>
    <mergeCell ref="C3:D3"/>
    <mergeCell ref="F4:I4"/>
    <mergeCell ref="F5:I5"/>
    <mergeCell ref="F11:I11"/>
    <mergeCell ref="F12:I12"/>
    <mergeCell ref="F13:I13"/>
    <mergeCell ref="F14:I14"/>
  </mergeCells>
  <hyperlinks>
    <hyperlink ref="F81" r:id="rId1" xr:uid="{60AEF6B5-D3E3-4A63-A863-F7E866420E31}"/>
    <hyperlink ref="F82" r:id="rId2" xr:uid="{6A7C21BE-97CB-4213-848B-089E27FCDC92}"/>
  </hyperlinks>
  <pageMargins left="0.23622047244094491" right="0.23622047244094491" top="0.74803149606299213" bottom="0.74803149606299213" header="0.31496062992125984" footer="0.31496062992125984"/>
  <pageSetup paperSize="8" scale="54" orientation="portrait" r:id="rId3"/>
  <headerFooter alignWithMargins="0"/>
  <colBreaks count="1" manualBreakCount="1">
    <brk id="7" max="7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5E5EC-F961-4EF8-8FF7-8BBCF484E814}">
  <sheetPr>
    <pageSetUpPr fitToPage="1"/>
  </sheetPr>
  <dimension ref="A1:M131"/>
  <sheetViews>
    <sheetView tabSelected="1" topLeftCell="A91" zoomScale="70" zoomScaleNormal="70" workbookViewId="0">
      <selection activeCell="K110" sqref="K110:M110"/>
    </sheetView>
  </sheetViews>
  <sheetFormatPr defaultColWidth="9.140625" defaultRowHeight="15.75" x14ac:dyDescent="0.25"/>
  <cols>
    <col min="1" max="1" width="36" style="48" bestFit="1" customWidth="1"/>
    <col min="2" max="2" width="17.5703125" style="48" bestFit="1" customWidth="1"/>
    <col min="3" max="3" width="16.85546875" style="48" customWidth="1"/>
    <col min="4" max="4" width="12.42578125" style="48" customWidth="1"/>
    <col min="5" max="5" width="22.42578125" style="48" customWidth="1"/>
    <col min="6" max="6" width="13" style="48" customWidth="1"/>
    <col min="7" max="7" width="10.85546875" style="48" customWidth="1"/>
    <col min="8" max="8" width="22.5703125" style="48" customWidth="1"/>
    <col min="9" max="9" width="19.140625" style="48" customWidth="1"/>
    <col min="10" max="10" width="29" style="48" customWidth="1"/>
    <col min="11" max="11" width="21.5703125" style="48" customWidth="1"/>
    <col min="12" max="12" width="17.42578125" style="48" customWidth="1"/>
    <col min="13" max="13" width="27.140625" style="48" customWidth="1"/>
    <col min="14" max="16384" width="9.140625" style="48"/>
  </cols>
  <sheetData>
    <row r="1" spans="1:9" ht="24.75" customHeight="1" thickBot="1" x14ac:dyDescent="0.3">
      <c r="A1" s="505" t="s">
        <v>0</v>
      </c>
      <c r="B1" s="506"/>
      <c r="C1" s="507"/>
      <c r="D1" s="508" t="s">
        <v>292</v>
      </c>
      <c r="E1" s="506"/>
      <c r="F1" s="506"/>
      <c r="G1" s="509"/>
    </row>
    <row r="2" spans="1:9" ht="24.75" customHeight="1" thickBot="1" x14ac:dyDescent="0.3">
      <c r="A2" s="228"/>
    </row>
    <row r="3" spans="1:9" ht="16.5" thickBot="1" x14ac:dyDescent="0.3">
      <c r="A3" s="510"/>
      <c r="B3" s="510"/>
      <c r="C3" s="511" t="s">
        <v>10</v>
      </c>
      <c r="D3" s="509"/>
    </row>
    <row r="4" spans="1:9" ht="55.5" customHeight="1" thickBot="1" x14ac:dyDescent="0.3">
      <c r="A4" s="256" t="s">
        <v>1</v>
      </c>
      <c r="B4" s="257" t="s">
        <v>2</v>
      </c>
      <c r="C4" s="258" t="s">
        <v>16</v>
      </c>
      <c r="D4" s="258" t="s">
        <v>15</v>
      </c>
      <c r="E4" s="259" t="s">
        <v>93</v>
      </c>
      <c r="F4" s="512" t="s">
        <v>94</v>
      </c>
      <c r="G4" s="513"/>
      <c r="H4" s="513"/>
      <c r="I4" s="514"/>
    </row>
    <row r="5" spans="1:9" ht="16.5" thickBot="1" x14ac:dyDescent="0.3">
      <c r="A5" s="260" t="s">
        <v>19</v>
      </c>
      <c r="B5" s="229"/>
      <c r="C5" s="230"/>
      <c r="D5" s="230"/>
      <c r="E5" s="229"/>
      <c r="F5" s="515"/>
      <c r="G5" s="515"/>
      <c r="H5" s="515"/>
      <c r="I5" s="516"/>
    </row>
    <row r="6" spans="1:9" ht="33.75" customHeight="1" x14ac:dyDescent="0.25">
      <c r="A6" s="33" t="s">
        <v>81</v>
      </c>
      <c r="B6" s="23">
        <v>2</v>
      </c>
      <c r="C6" s="23">
        <v>8</v>
      </c>
      <c r="D6" s="23">
        <v>49</v>
      </c>
      <c r="E6" s="174">
        <v>2</v>
      </c>
      <c r="F6" s="504" t="s">
        <v>399</v>
      </c>
      <c r="G6" s="349"/>
      <c r="H6" s="349"/>
      <c r="I6" s="350"/>
    </row>
    <row r="7" spans="1:9" ht="37.5" customHeight="1" x14ac:dyDescent="0.25">
      <c r="A7" s="33" t="s">
        <v>463</v>
      </c>
      <c r="B7" s="23">
        <v>4</v>
      </c>
      <c r="C7" s="23">
        <v>21</v>
      </c>
      <c r="D7" s="23">
        <v>121</v>
      </c>
      <c r="E7" s="175"/>
      <c r="F7" s="339" t="s">
        <v>464</v>
      </c>
      <c r="G7" s="340"/>
      <c r="H7" s="340"/>
      <c r="I7" s="341"/>
    </row>
    <row r="8" spans="1:9" ht="37.5" customHeight="1" x14ac:dyDescent="0.25">
      <c r="A8" s="33" t="s">
        <v>485</v>
      </c>
      <c r="B8" s="300">
        <v>11</v>
      </c>
      <c r="C8" s="238">
        <v>44</v>
      </c>
      <c r="D8" s="300">
        <v>297</v>
      </c>
      <c r="E8" s="175">
        <v>4</v>
      </c>
      <c r="F8" s="339" t="s">
        <v>486</v>
      </c>
      <c r="G8" s="340"/>
      <c r="H8" s="340"/>
      <c r="I8" s="341"/>
    </row>
    <row r="9" spans="1:9" x14ac:dyDescent="0.25">
      <c r="A9" s="33" t="s">
        <v>481</v>
      </c>
      <c r="B9" s="23">
        <v>13</v>
      </c>
      <c r="C9" s="231"/>
      <c r="D9" s="23">
        <v>195</v>
      </c>
      <c r="E9" s="163"/>
      <c r="F9" s="339" t="s">
        <v>482</v>
      </c>
      <c r="G9" s="340"/>
      <c r="H9" s="340"/>
      <c r="I9" s="341"/>
    </row>
    <row r="10" spans="1:9" ht="17.25" customHeight="1" thickBot="1" x14ac:dyDescent="0.3">
      <c r="A10" s="33" t="s">
        <v>362</v>
      </c>
      <c r="B10" s="23">
        <v>1</v>
      </c>
      <c r="C10" s="231">
        <v>6</v>
      </c>
      <c r="D10" s="23">
        <v>60</v>
      </c>
      <c r="E10" s="163">
        <v>1</v>
      </c>
      <c r="F10" s="339" t="s">
        <v>494</v>
      </c>
      <c r="G10" s="340"/>
      <c r="H10" s="340"/>
      <c r="I10" s="341"/>
    </row>
    <row r="11" spans="1:9" ht="90.75" customHeight="1" thickBot="1" x14ac:dyDescent="0.3">
      <c r="A11" s="33" t="s">
        <v>513</v>
      </c>
      <c r="B11" s="23">
        <v>18</v>
      </c>
      <c r="C11" s="23">
        <v>73</v>
      </c>
      <c r="D11" s="23">
        <v>504</v>
      </c>
      <c r="E11" s="23">
        <v>11</v>
      </c>
      <c r="F11" s="590" t="s">
        <v>515</v>
      </c>
      <c r="G11" s="591"/>
      <c r="H11" s="591"/>
      <c r="I11" s="592"/>
    </row>
    <row r="12" spans="1:9" ht="17.25" customHeight="1" x14ac:dyDescent="0.25">
      <c r="A12" s="33" t="s">
        <v>513</v>
      </c>
      <c r="B12" s="23">
        <v>1</v>
      </c>
      <c r="C12" s="23">
        <v>14</v>
      </c>
      <c r="D12" s="23">
        <v>0</v>
      </c>
      <c r="E12" s="23">
        <v>1</v>
      </c>
      <c r="F12" s="339" t="s">
        <v>514</v>
      </c>
      <c r="G12" s="340"/>
      <c r="H12" s="340"/>
      <c r="I12" s="341"/>
    </row>
    <row r="13" spans="1:9" ht="42.75" customHeight="1" x14ac:dyDescent="0.25">
      <c r="A13" s="33" t="s">
        <v>240</v>
      </c>
      <c r="B13" s="23">
        <v>1</v>
      </c>
      <c r="C13" s="23">
        <v>11</v>
      </c>
      <c r="D13" s="23">
        <v>58</v>
      </c>
      <c r="E13" s="23">
        <v>1</v>
      </c>
      <c r="F13" s="339" t="s">
        <v>544</v>
      </c>
      <c r="G13" s="340"/>
      <c r="H13" s="340"/>
      <c r="I13" s="341"/>
    </row>
    <row r="14" spans="1:9" ht="49.5" customHeight="1" x14ac:dyDescent="0.25">
      <c r="A14" s="33" t="s">
        <v>240</v>
      </c>
      <c r="B14" s="23">
        <v>1</v>
      </c>
      <c r="C14" s="23">
        <v>11</v>
      </c>
      <c r="D14" s="23"/>
      <c r="E14" s="23">
        <v>1</v>
      </c>
      <c r="F14" s="339" t="s">
        <v>545</v>
      </c>
      <c r="G14" s="340"/>
      <c r="H14" s="340"/>
      <c r="I14" s="341"/>
    </row>
    <row r="15" spans="1:9" ht="38.25" customHeight="1" thickBot="1" x14ac:dyDescent="0.3">
      <c r="A15" s="33" t="s">
        <v>509</v>
      </c>
      <c r="B15" s="23">
        <v>1</v>
      </c>
      <c r="C15" s="231">
        <v>8</v>
      </c>
      <c r="D15" s="23">
        <v>420</v>
      </c>
      <c r="E15" s="163">
        <v>1</v>
      </c>
      <c r="F15" s="339" t="s">
        <v>511</v>
      </c>
      <c r="G15" s="340"/>
      <c r="H15" s="340"/>
      <c r="I15" s="341"/>
    </row>
    <row r="16" spans="1:9" ht="15.75" customHeight="1" thickBot="1" x14ac:dyDescent="0.3">
      <c r="A16" s="232" t="s">
        <v>21</v>
      </c>
      <c r="B16" s="233">
        <f>SUM(B6:B15)</f>
        <v>53</v>
      </c>
      <c r="C16" s="233">
        <f>SUM(C6:C15)</f>
        <v>196</v>
      </c>
      <c r="D16" s="233">
        <f>SUM(D6:D15)</f>
        <v>1704</v>
      </c>
      <c r="E16" s="233">
        <f>SUM(E6:E15)</f>
        <v>22</v>
      </c>
      <c r="F16" s="234"/>
      <c r="G16" s="234"/>
      <c r="H16" s="234"/>
      <c r="I16" s="235"/>
    </row>
    <row r="17" spans="1:9" ht="21.75" customHeight="1" thickBot="1" x14ac:dyDescent="0.3">
      <c r="A17" s="261"/>
      <c r="B17" s="262"/>
      <c r="C17" s="262"/>
      <c r="D17" s="262"/>
      <c r="E17" s="517"/>
      <c r="F17" s="517"/>
      <c r="G17" s="517"/>
      <c r="H17" s="517"/>
    </row>
    <row r="18" spans="1:9" ht="55.5" customHeight="1" thickBot="1" x14ac:dyDescent="0.3">
      <c r="A18" s="256" t="s">
        <v>1</v>
      </c>
      <c r="B18" s="257" t="s">
        <v>2</v>
      </c>
      <c r="C18" s="258" t="s">
        <v>16</v>
      </c>
      <c r="D18" s="258" t="s">
        <v>15</v>
      </c>
      <c r="E18" s="258" t="s">
        <v>84</v>
      </c>
      <c r="F18" s="518" t="s">
        <v>18</v>
      </c>
      <c r="G18" s="519"/>
      <c r="H18" s="519"/>
      <c r="I18" s="520"/>
    </row>
    <row r="19" spans="1:9" ht="26.25" customHeight="1" thickBot="1" x14ac:dyDescent="0.3">
      <c r="A19" s="521" t="s">
        <v>3</v>
      </c>
      <c r="B19" s="522"/>
      <c r="C19" s="522"/>
      <c r="D19" s="522"/>
      <c r="E19" s="522"/>
      <c r="F19" s="522"/>
      <c r="G19" s="522"/>
      <c r="H19" s="522"/>
      <c r="I19" s="523"/>
    </row>
    <row r="20" spans="1:9" ht="20.100000000000001" customHeight="1" x14ac:dyDescent="0.25">
      <c r="A20" s="236" t="s">
        <v>81</v>
      </c>
      <c r="B20" s="54">
        <v>5</v>
      </c>
      <c r="C20" s="54">
        <v>42</v>
      </c>
      <c r="D20" s="54">
        <v>0</v>
      </c>
      <c r="E20" s="54">
        <f>C20*3</f>
        <v>126</v>
      </c>
      <c r="F20" s="504" t="s">
        <v>473</v>
      </c>
      <c r="G20" s="349"/>
      <c r="H20" s="349"/>
      <c r="I20" s="350"/>
    </row>
    <row r="21" spans="1:9" x14ac:dyDescent="0.25">
      <c r="A21" s="33" t="s">
        <v>88</v>
      </c>
      <c r="B21" s="23">
        <v>44</v>
      </c>
      <c r="C21" s="23">
        <v>297</v>
      </c>
      <c r="D21" s="23">
        <v>0</v>
      </c>
      <c r="E21" s="23">
        <v>744</v>
      </c>
      <c r="F21" s="339"/>
      <c r="G21" s="340"/>
      <c r="H21" s="340"/>
      <c r="I21" s="341"/>
    </row>
    <row r="22" spans="1:9" ht="31.5" customHeight="1" x14ac:dyDescent="0.25">
      <c r="A22" s="35" t="s">
        <v>89</v>
      </c>
      <c r="B22" s="320">
        <v>6</v>
      </c>
      <c r="C22" s="320">
        <v>75</v>
      </c>
      <c r="D22" s="320"/>
      <c r="E22" s="321">
        <v>225</v>
      </c>
      <c r="F22" s="339" t="s">
        <v>498</v>
      </c>
      <c r="G22" s="340"/>
      <c r="H22" s="340"/>
      <c r="I22" s="341"/>
    </row>
    <row r="23" spans="1:9" x14ac:dyDescent="0.25">
      <c r="A23" s="35" t="s">
        <v>90</v>
      </c>
      <c r="B23" s="320">
        <v>11</v>
      </c>
      <c r="C23" s="320">
        <v>57</v>
      </c>
      <c r="D23" s="320">
        <v>0</v>
      </c>
      <c r="E23" s="321">
        <v>171</v>
      </c>
      <c r="F23" s="339"/>
      <c r="G23" s="340"/>
      <c r="H23" s="340"/>
      <c r="I23" s="341"/>
    </row>
    <row r="24" spans="1:9" ht="31.5" x14ac:dyDescent="0.25">
      <c r="A24" s="33" t="s">
        <v>360</v>
      </c>
      <c r="B24" s="118">
        <v>2</v>
      </c>
      <c r="C24" s="118">
        <v>7</v>
      </c>
      <c r="D24" s="118">
        <v>1</v>
      </c>
      <c r="E24" s="118">
        <f>SUM(C24:D24)*3</f>
        <v>24</v>
      </c>
      <c r="F24" s="339" t="s">
        <v>507</v>
      </c>
      <c r="G24" s="340"/>
      <c r="H24" s="340"/>
      <c r="I24" s="341"/>
    </row>
    <row r="25" spans="1:9" x14ac:dyDescent="0.25">
      <c r="A25" s="33" t="s">
        <v>361</v>
      </c>
      <c r="B25" s="118">
        <v>1</v>
      </c>
      <c r="C25" s="118">
        <v>12</v>
      </c>
      <c r="D25" s="118">
        <v>0</v>
      </c>
      <c r="E25" s="118">
        <f>C25*2</f>
        <v>24</v>
      </c>
      <c r="F25" s="339" t="s">
        <v>490</v>
      </c>
      <c r="G25" s="340"/>
      <c r="H25" s="340"/>
      <c r="I25" s="341"/>
    </row>
    <row r="26" spans="1:9" x14ac:dyDescent="0.25">
      <c r="A26" s="33" t="s">
        <v>503</v>
      </c>
      <c r="B26" s="118">
        <v>1</v>
      </c>
      <c r="C26" s="118">
        <v>21</v>
      </c>
      <c r="D26" s="118">
        <v>0</v>
      </c>
      <c r="E26" s="118">
        <f>C26*2</f>
        <v>42</v>
      </c>
      <c r="F26" s="524" t="s">
        <v>506</v>
      </c>
      <c r="G26" s="525"/>
      <c r="H26" s="525"/>
      <c r="I26" s="526"/>
    </row>
    <row r="27" spans="1:9" ht="31.5" x14ac:dyDescent="0.25">
      <c r="A27" s="33" t="s">
        <v>509</v>
      </c>
      <c r="B27" s="118">
        <v>1</v>
      </c>
      <c r="C27" s="118">
        <v>7</v>
      </c>
      <c r="D27" s="118">
        <v>0</v>
      </c>
      <c r="E27" s="118">
        <f>C27*2</f>
        <v>14</v>
      </c>
      <c r="F27" s="524" t="s">
        <v>504</v>
      </c>
      <c r="G27" s="525"/>
      <c r="H27" s="525"/>
      <c r="I27" s="526"/>
    </row>
    <row r="28" spans="1:9" ht="31.5" x14ac:dyDescent="0.25">
      <c r="A28" s="33" t="s">
        <v>510</v>
      </c>
      <c r="B28" s="118">
        <v>1</v>
      </c>
      <c r="C28" s="118">
        <v>8</v>
      </c>
      <c r="D28" s="118">
        <v>0</v>
      </c>
      <c r="E28" s="118">
        <f>C28*2</f>
        <v>16</v>
      </c>
      <c r="F28" s="524" t="s">
        <v>504</v>
      </c>
      <c r="G28" s="525"/>
      <c r="H28" s="525"/>
      <c r="I28" s="526"/>
    </row>
    <row r="29" spans="1:9" x14ac:dyDescent="0.25">
      <c r="A29" s="33" t="s">
        <v>374</v>
      </c>
      <c r="B29" s="118">
        <v>1</v>
      </c>
      <c r="C29" s="118">
        <v>15</v>
      </c>
      <c r="D29" s="118">
        <v>2</v>
      </c>
      <c r="E29" s="118">
        <f>SUM(C29:D29)*2</f>
        <v>34</v>
      </c>
      <c r="F29" s="339" t="s">
        <v>375</v>
      </c>
      <c r="G29" s="340"/>
      <c r="H29" s="340"/>
      <c r="I29" s="341"/>
    </row>
    <row r="30" spans="1:9" x14ac:dyDescent="0.25">
      <c r="A30" s="33" t="s">
        <v>347</v>
      </c>
      <c r="B30" s="118">
        <v>1</v>
      </c>
      <c r="C30" s="118">
        <v>5</v>
      </c>
      <c r="D30" s="118">
        <v>0</v>
      </c>
      <c r="E30" s="118">
        <v>10</v>
      </c>
      <c r="F30" s="339" t="s">
        <v>376</v>
      </c>
      <c r="G30" s="340"/>
      <c r="H30" s="340"/>
      <c r="I30" s="341"/>
    </row>
    <row r="31" spans="1:9" x14ac:dyDescent="0.25">
      <c r="A31" s="316" t="s">
        <v>383</v>
      </c>
      <c r="B31" s="118">
        <v>6</v>
      </c>
      <c r="C31" s="118"/>
      <c r="D31" s="118"/>
      <c r="E31" s="118"/>
      <c r="F31" s="339" t="s">
        <v>385</v>
      </c>
      <c r="G31" s="340"/>
      <c r="H31" s="340"/>
      <c r="I31" s="341"/>
    </row>
    <row r="32" spans="1:9" ht="15.75" customHeight="1" x14ac:dyDescent="0.25">
      <c r="A32" s="33" t="s">
        <v>156</v>
      </c>
      <c r="B32" s="118">
        <v>1</v>
      </c>
      <c r="C32" s="118">
        <v>2</v>
      </c>
      <c r="D32" s="118">
        <v>0</v>
      </c>
      <c r="E32" s="300">
        <v>4</v>
      </c>
      <c r="F32" s="339" t="s">
        <v>388</v>
      </c>
      <c r="G32" s="340"/>
      <c r="H32" s="340"/>
      <c r="I32" s="341"/>
    </row>
    <row r="33" spans="1:9" ht="31.5" x14ac:dyDescent="0.25">
      <c r="A33" s="30" t="s">
        <v>396</v>
      </c>
      <c r="B33" s="299">
        <v>14</v>
      </c>
      <c r="C33" s="299">
        <v>4</v>
      </c>
      <c r="D33" s="299"/>
      <c r="E33" s="58">
        <v>112</v>
      </c>
      <c r="F33" s="593" t="s">
        <v>395</v>
      </c>
      <c r="G33" s="594"/>
      <c r="H33" s="594"/>
      <c r="I33" s="595"/>
    </row>
    <row r="34" spans="1:9" x14ac:dyDescent="0.25">
      <c r="A34" s="33" t="s">
        <v>400</v>
      </c>
      <c r="B34" s="23">
        <v>10</v>
      </c>
      <c r="C34" s="23">
        <v>80</v>
      </c>
      <c r="D34" s="23"/>
      <c r="E34" s="23">
        <v>320</v>
      </c>
      <c r="F34" s="339" t="s">
        <v>403</v>
      </c>
      <c r="G34" s="340"/>
      <c r="H34" s="340"/>
      <c r="I34" s="341"/>
    </row>
    <row r="35" spans="1:9" x14ac:dyDescent="0.25">
      <c r="A35" s="303" t="s">
        <v>401</v>
      </c>
      <c r="B35" s="300">
        <v>2</v>
      </c>
      <c r="C35" s="301">
        <v>42</v>
      </c>
      <c r="D35" s="301">
        <v>40</v>
      </c>
      <c r="E35" s="304">
        <v>164</v>
      </c>
      <c r="F35" s="339" t="s">
        <v>402</v>
      </c>
      <c r="G35" s="340"/>
      <c r="H35" s="340"/>
      <c r="I35" s="341"/>
    </row>
    <row r="36" spans="1:9" x14ac:dyDescent="0.25">
      <c r="A36" s="303" t="s">
        <v>215</v>
      </c>
      <c r="B36" s="4">
        <v>7</v>
      </c>
      <c r="C36" s="4">
        <v>42</v>
      </c>
      <c r="D36" s="4">
        <v>3</v>
      </c>
      <c r="E36" s="164">
        <v>120</v>
      </c>
      <c r="F36" s="339" t="s">
        <v>406</v>
      </c>
      <c r="G36" s="340"/>
      <c r="H36" s="340"/>
      <c r="I36" s="341"/>
    </row>
    <row r="37" spans="1:9" ht="31.5" x14ac:dyDescent="0.25">
      <c r="A37" s="303" t="s">
        <v>413</v>
      </c>
      <c r="B37" s="300">
        <v>7</v>
      </c>
      <c r="C37" s="300">
        <v>7</v>
      </c>
      <c r="D37" s="300">
        <v>11</v>
      </c>
      <c r="E37" s="302">
        <v>77</v>
      </c>
      <c r="F37" s="339"/>
      <c r="G37" s="340"/>
      <c r="H37" s="340"/>
      <c r="I37" s="341"/>
    </row>
    <row r="38" spans="1:9" x14ac:dyDescent="0.25">
      <c r="A38" s="303" t="s">
        <v>483</v>
      </c>
      <c r="B38" s="300">
        <v>3</v>
      </c>
      <c r="C38" s="300">
        <v>15</v>
      </c>
      <c r="D38" s="300">
        <v>0</v>
      </c>
      <c r="E38" s="302">
        <v>45</v>
      </c>
      <c r="F38" s="339"/>
      <c r="G38" s="340"/>
      <c r="H38" s="340"/>
      <c r="I38" s="341"/>
    </row>
    <row r="39" spans="1:9" x14ac:dyDescent="0.25">
      <c r="A39" s="303" t="s">
        <v>484</v>
      </c>
      <c r="B39" s="300">
        <v>50</v>
      </c>
      <c r="C39" s="300"/>
      <c r="D39" s="300"/>
      <c r="E39" s="302">
        <v>150</v>
      </c>
      <c r="F39" s="339"/>
      <c r="G39" s="340"/>
      <c r="H39" s="340"/>
      <c r="I39" s="341"/>
    </row>
    <row r="40" spans="1:9" ht="31.5" x14ac:dyDescent="0.25">
      <c r="A40" s="303" t="s">
        <v>516</v>
      </c>
      <c r="B40" s="325">
        <v>11</v>
      </c>
      <c r="C40" s="325">
        <v>66</v>
      </c>
      <c r="D40" s="325">
        <v>0</v>
      </c>
      <c r="E40" s="325">
        <v>132</v>
      </c>
      <c r="F40" s="339" t="s">
        <v>519</v>
      </c>
      <c r="G40" s="340"/>
      <c r="H40" s="340"/>
      <c r="I40" s="341"/>
    </row>
    <row r="41" spans="1:9" ht="31.5" x14ac:dyDescent="0.25">
      <c r="A41" s="303" t="s">
        <v>517</v>
      </c>
      <c r="B41" s="325">
        <v>13</v>
      </c>
      <c r="C41" s="325">
        <v>13</v>
      </c>
      <c r="D41" s="325">
        <v>0</v>
      </c>
      <c r="E41" s="325">
        <v>65</v>
      </c>
      <c r="F41" s="339" t="s">
        <v>520</v>
      </c>
      <c r="G41" s="340"/>
      <c r="H41" s="340"/>
      <c r="I41" s="341"/>
    </row>
    <row r="42" spans="1:9" ht="31.5" x14ac:dyDescent="0.25">
      <c r="A42" s="303" t="s">
        <v>518</v>
      </c>
      <c r="B42" s="325">
        <v>15</v>
      </c>
      <c r="C42" s="325">
        <v>26</v>
      </c>
      <c r="D42" s="325">
        <v>0</v>
      </c>
      <c r="E42" s="325">
        <v>78</v>
      </c>
      <c r="F42" s="339" t="s">
        <v>521</v>
      </c>
      <c r="G42" s="340"/>
      <c r="H42" s="340"/>
      <c r="I42" s="341"/>
    </row>
    <row r="43" spans="1:9" x14ac:dyDescent="0.25">
      <c r="A43" s="33" t="s">
        <v>525</v>
      </c>
      <c r="B43" s="2">
        <v>20</v>
      </c>
      <c r="C43" s="2">
        <v>134</v>
      </c>
      <c r="D43" s="2">
        <v>0</v>
      </c>
      <c r="E43" s="2">
        <v>496</v>
      </c>
      <c r="F43" s="331" t="s">
        <v>526</v>
      </c>
      <c r="G43" s="332"/>
      <c r="H43" s="332"/>
      <c r="I43" s="333"/>
    </row>
    <row r="44" spans="1:9" ht="76.5" customHeight="1" thickBot="1" x14ac:dyDescent="0.3">
      <c r="A44" s="303" t="s">
        <v>240</v>
      </c>
      <c r="B44" s="300">
        <v>11</v>
      </c>
      <c r="C44" s="300">
        <v>20</v>
      </c>
      <c r="D44" s="300">
        <v>1</v>
      </c>
      <c r="E44" s="302">
        <v>43</v>
      </c>
      <c r="F44" s="339" t="s">
        <v>546</v>
      </c>
      <c r="G44" s="340"/>
      <c r="H44" s="340"/>
      <c r="I44" s="341"/>
    </row>
    <row r="45" spans="1:9" ht="16.5" thickBot="1" x14ac:dyDescent="0.3">
      <c r="A45" s="232" t="s">
        <v>21</v>
      </c>
      <c r="B45" s="233">
        <f>SUM(B20:B44)</f>
        <v>244</v>
      </c>
      <c r="C45" s="233">
        <f>SUM(C20:C44)</f>
        <v>997</v>
      </c>
      <c r="D45" s="233">
        <f>SUM(D20:D44)</f>
        <v>58</v>
      </c>
      <c r="E45" s="233">
        <f>SUM(E20:E44)</f>
        <v>3236</v>
      </c>
      <c r="F45" s="239"/>
      <c r="G45" s="240"/>
      <c r="H45" s="240"/>
      <c r="I45" s="241"/>
    </row>
    <row r="46" spans="1:9" x14ac:dyDescent="0.25">
      <c r="A46" s="46"/>
      <c r="E46" s="46"/>
      <c r="F46" s="46"/>
      <c r="G46" s="46"/>
      <c r="H46" s="46"/>
    </row>
    <row r="47" spans="1:9" ht="55.5" customHeight="1" thickBot="1" x14ac:dyDescent="0.3">
      <c r="A47" s="46"/>
      <c r="E47" s="46"/>
      <c r="F47" s="46"/>
      <c r="G47" s="46"/>
      <c r="H47" s="46"/>
    </row>
    <row r="48" spans="1:9" ht="26.25" customHeight="1" thickBot="1" x14ac:dyDescent="0.3">
      <c r="A48" s="256" t="s">
        <v>1</v>
      </c>
      <c r="B48" s="257" t="s">
        <v>2</v>
      </c>
      <c r="C48" s="258" t="s">
        <v>16</v>
      </c>
      <c r="D48" s="258" t="s">
        <v>15</v>
      </c>
      <c r="E48" s="257" t="s">
        <v>41</v>
      </c>
      <c r="F48" s="518" t="s">
        <v>18</v>
      </c>
      <c r="G48" s="519"/>
      <c r="H48" s="519"/>
      <c r="I48" s="520"/>
    </row>
    <row r="49" spans="1:9" ht="16.5" thickBot="1" x14ac:dyDescent="0.3">
      <c r="A49" s="530" t="s">
        <v>20</v>
      </c>
      <c r="B49" s="519"/>
      <c r="C49" s="242"/>
      <c r="D49" s="242"/>
      <c r="E49" s="242"/>
      <c r="F49" s="243"/>
      <c r="G49" s="243"/>
      <c r="H49" s="243"/>
      <c r="I49" s="244"/>
    </row>
    <row r="50" spans="1:9" x14ac:dyDescent="0.25">
      <c r="A50" s="33" t="s">
        <v>240</v>
      </c>
      <c r="B50" s="23"/>
      <c r="C50" s="23"/>
      <c r="D50" s="23"/>
      <c r="E50" s="60">
        <v>1</v>
      </c>
      <c r="F50" s="339" t="s">
        <v>370</v>
      </c>
      <c r="G50" s="340"/>
      <c r="H50" s="340"/>
      <c r="I50" s="341"/>
    </row>
    <row r="51" spans="1:9" ht="15.6" customHeight="1" x14ac:dyDescent="0.25">
      <c r="A51" s="33" t="s">
        <v>359</v>
      </c>
      <c r="B51" s="23">
        <v>1</v>
      </c>
      <c r="C51" s="23">
        <v>15</v>
      </c>
      <c r="D51" s="23">
        <v>10</v>
      </c>
      <c r="E51" s="60"/>
      <c r="F51" s="339" t="s">
        <v>195</v>
      </c>
      <c r="G51" s="340"/>
      <c r="H51" s="340"/>
      <c r="I51" s="341"/>
    </row>
    <row r="52" spans="1:9" x14ac:dyDescent="0.25">
      <c r="A52" s="33" t="s">
        <v>369</v>
      </c>
      <c r="B52" s="23"/>
      <c r="C52" s="23"/>
      <c r="D52" s="118"/>
      <c r="E52" s="118">
        <v>3</v>
      </c>
      <c r="F52" s="339" t="s">
        <v>368</v>
      </c>
      <c r="G52" s="340"/>
      <c r="H52" s="340"/>
      <c r="I52" s="341"/>
    </row>
    <row r="53" spans="1:9" x14ac:dyDescent="0.25">
      <c r="A53" s="35" t="s">
        <v>383</v>
      </c>
      <c r="B53" s="298"/>
      <c r="C53" s="298"/>
      <c r="D53" s="298"/>
      <c r="E53" s="60">
        <v>1</v>
      </c>
      <c r="F53" s="417" t="s">
        <v>384</v>
      </c>
      <c r="G53" s="417"/>
      <c r="H53" s="417"/>
      <c r="I53" s="461"/>
    </row>
    <row r="54" spans="1:9" ht="21.75" customHeight="1" x14ac:dyDescent="0.25">
      <c r="A54" s="33" t="s">
        <v>386</v>
      </c>
      <c r="B54" s="23"/>
      <c r="C54" s="23"/>
      <c r="D54" s="23"/>
      <c r="E54" s="245">
        <v>1</v>
      </c>
      <c r="F54" s="339" t="s">
        <v>387</v>
      </c>
      <c r="G54" s="340"/>
      <c r="H54" s="340"/>
      <c r="I54" s="341"/>
    </row>
    <row r="55" spans="1:9" x14ac:dyDescent="0.25">
      <c r="A55" s="165" t="s">
        <v>397</v>
      </c>
      <c r="B55" s="23">
        <v>1</v>
      </c>
      <c r="C55" s="23"/>
      <c r="D55" s="23"/>
      <c r="E55" s="245"/>
      <c r="F55" s="531" t="s">
        <v>398</v>
      </c>
      <c r="G55" s="532"/>
      <c r="H55" s="532"/>
      <c r="I55" s="533"/>
    </row>
    <row r="56" spans="1:9" ht="31.5" x14ac:dyDescent="0.25">
      <c r="A56" s="237" t="s">
        <v>413</v>
      </c>
      <c r="B56" s="23">
        <v>1</v>
      </c>
      <c r="C56" s="23">
        <v>40</v>
      </c>
      <c r="D56" s="23">
        <v>0</v>
      </c>
      <c r="E56" s="60"/>
      <c r="F56" s="531" t="s">
        <v>414</v>
      </c>
      <c r="G56" s="532"/>
      <c r="H56" s="532"/>
      <c r="I56" s="533"/>
    </row>
    <row r="57" spans="1:9" x14ac:dyDescent="0.25">
      <c r="A57" s="313" t="s">
        <v>465</v>
      </c>
      <c r="B57" s="299">
        <v>7</v>
      </c>
      <c r="C57" s="315">
        <f>21+5+8+9+2+15+7</f>
        <v>67</v>
      </c>
      <c r="D57">
        <f>15+15+15+12+8+12+16</f>
        <v>93</v>
      </c>
      <c r="E57" s="314"/>
      <c r="F57" s="374" t="s">
        <v>466</v>
      </c>
      <c r="G57" s="375"/>
      <c r="H57" s="375"/>
      <c r="I57" s="376"/>
    </row>
    <row r="58" spans="1:9" x14ac:dyDescent="0.25">
      <c r="A58" s="313" t="s">
        <v>465</v>
      </c>
      <c r="B58" s="299">
        <v>1</v>
      </c>
      <c r="C58" s="299">
        <v>1</v>
      </c>
      <c r="D58" s="299">
        <v>3</v>
      </c>
      <c r="E58" s="314"/>
      <c r="F58" s="374" t="s">
        <v>467</v>
      </c>
      <c r="G58" s="375"/>
      <c r="H58" s="375"/>
      <c r="I58" s="376"/>
    </row>
    <row r="59" spans="1:9" x14ac:dyDescent="0.25">
      <c r="A59" s="313" t="s">
        <v>468</v>
      </c>
      <c r="B59" s="299">
        <v>1</v>
      </c>
      <c r="C59" s="299" t="s">
        <v>469</v>
      </c>
      <c r="D59" s="299" t="s">
        <v>469</v>
      </c>
      <c r="E59" s="314"/>
      <c r="F59" s="374" t="s">
        <v>470</v>
      </c>
      <c r="G59" s="375"/>
      <c r="H59" s="375"/>
      <c r="I59" s="376"/>
    </row>
    <row r="60" spans="1:9" x14ac:dyDescent="0.25">
      <c r="A60" s="322" t="s">
        <v>478</v>
      </c>
      <c r="B60" s="298">
        <v>1</v>
      </c>
      <c r="C60" s="298">
        <v>12</v>
      </c>
      <c r="D60" s="298">
        <v>0</v>
      </c>
      <c r="E60" s="323"/>
      <c r="F60" s="581" t="s">
        <v>479</v>
      </c>
      <c r="G60" s="581"/>
      <c r="H60" s="581"/>
      <c r="I60" s="581"/>
    </row>
    <row r="61" spans="1:9" x14ac:dyDescent="0.25">
      <c r="A61" s="322" t="s">
        <v>478</v>
      </c>
      <c r="B61" s="298">
        <v>9</v>
      </c>
      <c r="C61" s="298">
        <v>21</v>
      </c>
      <c r="D61" s="298">
        <v>0</v>
      </c>
      <c r="E61" s="323"/>
      <c r="F61" s="581" t="s">
        <v>480</v>
      </c>
      <c r="G61" s="581"/>
      <c r="H61" s="581"/>
      <c r="I61" s="581"/>
    </row>
    <row r="62" spans="1:9" x14ac:dyDescent="0.25">
      <c r="A62" s="322" t="s">
        <v>487</v>
      </c>
      <c r="B62" s="298">
        <v>7</v>
      </c>
      <c r="C62" s="298">
        <v>1500</v>
      </c>
      <c r="D62" s="298"/>
      <c r="E62" s="323"/>
      <c r="F62" s="582" t="s">
        <v>488</v>
      </c>
      <c r="G62" s="583"/>
      <c r="H62" s="583"/>
      <c r="I62" s="584"/>
    </row>
    <row r="63" spans="1:9" x14ac:dyDescent="0.25">
      <c r="A63" s="313" t="s">
        <v>471</v>
      </c>
      <c r="B63" s="299">
        <v>1</v>
      </c>
      <c r="C63" s="299" t="s">
        <v>469</v>
      </c>
      <c r="D63" s="299">
        <v>0</v>
      </c>
      <c r="E63" s="314"/>
      <c r="F63" s="374" t="s">
        <v>472</v>
      </c>
      <c r="G63" s="375"/>
      <c r="H63" s="375"/>
      <c r="I63" s="376"/>
    </row>
    <row r="64" spans="1:9" x14ac:dyDescent="0.25">
      <c r="A64" s="237" t="s">
        <v>476</v>
      </c>
      <c r="B64" s="23">
        <v>2</v>
      </c>
      <c r="C64" s="23">
        <v>44</v>
      </c>
      <c r="D64" s="23">
        <v>0</v>
      </c>
      <c r="E64" s="23"/>
      <c r="F64" s="417" t="s">
        <v>477</v>
      </c>
      <c r="G64" s="417"/>
      <c r="H64" s="417"/>
      <c r="I64" s="461"/>
    </row>
    <row r="65" spans="1:11" ht="51" customHeight="1" x14ac:dyDescent="0.25">
      <c r="A65" s="237" t="s">
        <v>222</v>
      </c>
      <c r="B65" s="23">
        <v>4</v>
      </c>
      <c r="C65" s="23">
        <v>47</v>
      </c>
      <c r="D65" s="23">
        <v>0</v>
      </c>
      <c r="E65" s="23"/>
      <c r="F65" s="417" t="s">
        <v>508</v>
      </c>
      <c r="G65" s="417"/>
      <c r="H65" s="417"/>
      <c r="I65" s="461"/>
    </row>
    <row r="66" spans="1:11" ht="38.25" customHeight="1" x14ac:dyDescent="0.25">
      <c r="A66" s="33" t="s">
        <v>240</v>
      </c>
      <c r="B66" s="23">
        <v>1</v>
      </c>
      <c r="C66" s="23">
        <v>150</v>
      </c>
      <c r="D66" s="23">
        <v>50</v>
      </c>
      <c r="E66" s="23"/>
      <c r="F66" s="417" t="s">
        <v>547</v>
      </c>
      <c r="G66" s="417"/>
      <c r="H66" s="417"/>
      <c r="I66" s="461"/>
    </row>
    <row r="67" spans="1:11" ht="16.5" thickBot="1" x14ac:dyDescent="0.3">
      <c r="A67" s="237" t="s">
        <v>513</v>
      </c>
      <c r="B67" s="23">
        <v>8</v>
      </c>
      <c r="C67" s="23">
        <v>136</v>
      </c>
      <c r="D67" s="23">
        <v>35</v>
      </c>
      <c r="E67" s="23"/>
      <c r="F67" s="417" t="s">
        <v>522</v>
      </c>
      <c r="G67" s="417"/>
      <c r="H67" s="417"/>
      <c r="I67" s="461"/>
    </row>
    <row r="68" spans="1:11" ht="16.5" thickBot="1" x14ac:dyDescent="0.3">
      <c r="A68" s="246" t="s">
        <v>9</v>
      </c>
      <c r="B68" s="233">
        <f>SUM(B50:B67)</f>
        <v>45</v>
      </c>
      <c r="C68" s="233">
        <f>SUM(C50:C67)</f>
        <v>2033</v>
      </c>
      <c r="D68" s="233">
        <f>SUM(D50:D67)</f>
        <v>191</v>
      </c>
      <c r="E68" s="233">
        <f>SUM(E50:E67)</f>
        <v>6</v>
      </c>
      <c r="F68" s="542"/>
      <c r="G68" s="543"/>
      <c r="H68" s="543"/>
      <c r="I68" s="544"/>
    </row>
    <row r="69" spans="1:11" ht="22.5" customHeight="1" thickBot="1" x14ac:dyDescent="0.3">
      <c r="A69" s="247"/>
      <c r="B69" s="247"/>
      <c r="C69" s="247"/>
      <c r="D69" s="247"/>
    </row>
    <row r="70" spans="1:11" ht="18" customHeight="1" thickBot="1" x14ac:dyDescent="0.3">
      <c r="A70" s="545" t="s">
        <v>23</v>
      </c>
      <c r="B70" s="546"/>
      <c r="C70" s="546"/>
      <c r="D70" s="546"/>
      <c r="E70" s="546"/>
      <c r="F70" s="547"/>
    </row>
    <row r="71" spans="1:11" ht="16.5" thickBot="1" x14ac:dyDescent="0.3">
      <c r="A71" s="247"/>
      <c r="B71" s="277" t="s">
        <v>24</v>
      </c>
      <c r="C71" s="278" t="s">
        <v>25</v>
      </c>
      <c r="D71" s="279" t="s">
        <v>26</v>
      </c>
      <c r="E71" s="280" t="s">
        <v>82</v>
      </c>
      <c r="F71" s="280" t="s">
        <v>41</v>
      </c>
      <c r="J71" s="46"/>
      <c r="K71" s="46"/>
    </row>
    <row r="72" spans="1:11" ht="16.5" thickBot="1" x14ac:dyDescent="0.3">
      <c r="A72" s="247"/>
      <c r="B72" s="248">
        <f>SUM(B16+B45+B68)</f>
        <v>342</v>
      </c>
      <c r="C72" s="248">
        <f>SUM(C16+C45+C68)</f>
        <v>3226</v>
      </c>
      <c r="D72" s="248">
        <f>SUM(D16+D45+D68)</f>
        <v>1953</v>
      </c>
      <c r="E72" s="249">
        <f>E45</f>
        <v>3236</v>
      </c>
      <c r="F72" s="249">
        <f>SUM(E68)</f>
        <v>6</v>
      </c>
    </row>
    <row r="74" spans="1:11" ht="18.75" customHeight="1" thickBot="1" x14ac:dyDescent="0.3">
      <c r="H74" s="46"/>
      <c r="I74" s="46"/>
    </row>
    <row r="75" spans="1:11" ht="18.75" customHeight="1" thickBot="1" x14ac:dyDescent="0.3">
      <c r="A75" s="505" t="s">
        <v>12</v>
      </c>
      <c r="B75" s="548"/>
      <c r="C75" s="549" t="s">
        <v>5</v>
      </c>
      <c r="D75" s="550"/>
      <c r="E75" s="518" t="s">
        <v>18</v>
      </c>
      <c r="F75" s="519"/>
      <c r="G75" s="519"/>
      <c r="H75" s="520"/>
    </row>
    <row r="76" spans="1:11" ht="18.75" customHeight="1" x14ac:dyDescent="0.25">
      <c r="A76" s="268" t="s">
        <v>4</v>
      </c>
      <c r="B76" s="251" t="s">
        <v>17</v>
      </c>
      <c r="C76" s="551" t="s">
        <v>14</v>
      </c>
      <c r="D76" s="552"/>
      <c r="E76" s="553"/>
      <c r="F76" s="554"/>
      <c r="G76" s="554"/>
      <c r="H76" s="555"/>
    </row>
    <row r="77" spans="1:11" ht="18.75" customHeight="1" x14ac:dyDescent="0.25">
      <c r="A77" s="44" t="s">
        <v>356</v>
      </c>
      <c r="B77" s="44">
        <v>17</v>
      </c>
      <c r="C77" s="355" t="s">
        <v>353</v>
      </c>
      <c r="D77" s="356"/>
      <c r="E77" s="524" t="s">
        <v>421</v>
      </c>
      <c r="F77" s="540"/>
      <c r="G77" s="540"/>
      <c r="H77" s="541"/>
    </row>
    <row r="78" spans="1:11" ht="18.75" customHeight="1" x14ac:dyDescent="0.25">
      <c r="A78" s="44" t="s">
        <v>355</v>
      </c>
      <c r="B78" s="44">
        <v>4</v>
      </c>
      <c r="C78" s="355" t="s">
        <v>354</v>
      </c>
      <c r="D78" s="356"/>
      <c r="E78" s="524" t="s">
        <v>420</v>
      </c>
      <c r="F78" s="540"/>
      <c r="G78" s="540"/>
      <c r="H78" s="541"/>
    </row>
    <row r="79" spans="1:11" ht="18.75" customHeight="1" x14ac:dyDescent="0.25">
      <c r="A79" s="44" t="s">
        <v>188</v>
      </c>
      <c r="B79" s="44">
        <v>1</v>
      </c>
      <c r="C79" s="355" t="s">
        <v>390</v>
      </c>
      <c r="D79" s="356"/>
      <c r="E79" s="339" t="s">
        <v>391</v>
      </c>
      <c r="F79" s="340"/>
      <c r="G79" s="340"/>
      <c r="H79" s="341"/>
    </row>
    <row r="80" spans="1:11" ht="16.5" customHeight="1" x14ac:dyDescent="0.25">
      <c r="A80" s="44" t="s">
        <v>188</v>
      </c>
      <c r="B80" s="44">
        <v>1</v>
      </c>
      <c r="C80" s="355" t="s">
        <v>96</v>
      </c>
      <c r="D80" s="356"/>
      <c r="E80" s="339" t="s">
        <v>394</v>
      </c>
      <c r="F80" s="340"/>
      <c r="G80" s="340"/>
      <c r="H80" s="341"/>
    </row>
    <row r="81" spans="1:11" ht="16.5" customHeight="1" x14ac:dyDescent="0.25">
      <c r="A81" s="305" t="s">
        <v>203</v>
      </c>
      <c r="B81" s="305">
        <v>3</v>
      </c>
      <c r="C81" s="355" t="s">
        <v>96</v>
      </c>
      <c r="D81" s="356"/>
      <c r="E81" s="339" t="s">
        <v>418</v>
      </c>
      <c r="F81" s="340"/>
      <c r="G81" s="340"/>
      <c r="H81" s="341"/>
    </row>
    <row r="82" spans="1:11" x14ac:dyDescent="0.25">
      <c r="A82" s="305" t="s">
        <v>97</v>
      </c>
      <c r="B82" s="305">
        <v>3</v>
      </c>
      <c r="C82" s="355" t="s">
        <v>96</v>
      </c>
      <c r="D82" s="356"/>
      <c r="E82" s="339" t="s">
        <v>418</v>
      </c>
      <c r="F82" s="340"/>
      <c r="G82" s="340"/>
      <c r="H82" s="341"/>
      <c r="J82" s="48" t="s">
        <v>474</v>
      </c>
    </row>
    <row r="83" spans="1:11" ht="16.5" customHeight="1" x14ac:dyDescent="0.25">
      <c r="A83" s="44" t="s">
        <v>289</v>
      </c>
      <c r="B83" s="44">
        <v>3</v>
      </c>
      <c r="C83" s="355" t="s">
        <v>96</v>
      </c>
      <c r="D83" s="356"/>
      <c r="E83" s="339" t="s">
        <v>418</v>
      </c>
      <c r="F83" s="340"/>
      <c r="G83" s="340"/>
      <c r="H83" s="341"/>
    </row>
    <row r="84" spans="1:11" ht="19.5" customHeight="1" x14ac:dyDescent="0.25">
      <c r="A84" s="44" t="s">
        <v>254</v>
      </c>
      <c r="B84" s="44">
        <v>3</v>
      </c>
      <c r="C84" s="355" t="s">
        <v>96</v>
      </c>
      <c r="D84" s="356"/>
      <c r="E84" s="339" t="s">
        <v>418</v>
      </c>
      <c r="F84" s="340"/>
      <c r="G84" s="340"/>
      <c r="H84" s="341"/>
      <c r="J84" s="177"/>
      <c r="K84" s="177"/>
    </row>
    <row r="85" spans="1:11" ht="19.5" customHeight="1" x14ac:dyDescent="0.25">
      <c r="A85" s="44" t="s">
        <v>513</v>
      </c>
      <c r="B85" s="44">
        <v>8</v>
      </c>
      <c r="C85" s="355" t="s">
        <v>524</v>
      </c>
      <c r="D85" s="356"/>
      <c r="E85" s="339"/>
      <c r="F85" s="340"/>
      <c r="G85" s="340"/>
      <c r="H85" s="341"/>
      <c r="J85" s="177"/>
      <c r="K85" s="177"/>
    </row>
    <row r="86" spans="1:11" ht="19.5" customHeight="1" x14ac:dyDescent="0.25">
      <c r="A86" s="44" t="s">
        <v>233</v>
      </c>
      <c r="B86" s="44">
        <v>6</v>
      </c>
      <c r="C86" s="355" t="s">
        <v>304</v>
      </c>
      <c r="D86" s="356"/>
      <c r="E86" s="339"/>
      <c r="F86" s="340"/>
      <c r="G86" s="340"/>
      <c r="H86" s="341"/>
      <c r="J86" s="177"/>
      <c r="K86" s="177"/>
    </row>
    <row r="87" spans="1:11" ht="19.5" customHeight="1" x14ac:dyDescent="0.25">
      <c r="A87" s="44" t="s">
        <v>523</v>
      </c>
      <c r="B87" s="44">
        <v>4</v>
      </c>
      <c r="C87" s="355" t="s">
        <v>304</v>
      </c>
      <c r="D87" s="356"/>
      <c r="E87" s="339"/>
      <c r="F87" s="340"/>
      <c r="G87" s="340"/>
      <c r="H87" s="341"/>
      <c r="J87" s="177"/>
      <c r="K87" s="177"/>
    </row>
    <row r="88" spans="1:11" ht="19.5" customHeight="1" x14ac:dyDescent="0.25">
      <c r="A88" s="44"/>
      <c r="B88" s="44"/>
      <c r="C88" s="355"/>
      <c r="D88" s="356"/>
      <c r="E88" s="339"/>
      <c r="F88" s="340"/>
      <c r="G88" s="340"/>
      <c r="H88" s="341"/>
      <c r="J88" s="177"/>
      <c r="K88" s="177"/>
    </row>
    <row r="89" spans="1:11" ht="19.5" customHeight="1" x14ac:dyDescent="0.25">
      <c r="A89" s="44"/>
      <c r="B89" s="44"/>
      <c r="C89" s="355"/>
      <c r="D89" s="356"/>
      <c r="E89" s="339"/>
      <c r="F89" s="340"/>
      <c r="G89" s="340"/>
      <c r="H89" s="341"/>
      <c r="J89" s="177"/>
      <c r="K89" s="177"/>
    </row>
    <row r="90" spans="1:11" ht="16.5" thickBot="1" x14ac:dyDescent="0.3">
      <c r="A90" s="213"/>
      <c r="B90" s="213"/>
      <c r="C90" s="596"/>
      <c r="D90" s="478"/>
      <c r="E90" s="597"/>
      <c r="F90" s="598"/>
      <c r="G90" s="598"/>
      <c r="H90" s="599"/>
    </row>
    <row r="91" spans="1:11" ht="16.5" thickBot="1" x14ac:dyDescent="0.3">
      <c r="A91" s="226" t="s">
        <v>9</v>
      </c>
      <c r="B91" s="227">
        <f>SUM(B77:B90)</f>
        <v>53</v>
      </c>
      <c r="C91" s="177"/>
      <c r="D91" s="177"/>
      <c r="E91" s="177"/>
      <c r="F91" s="177"/>
      <c r="G91" s="177"/>
      <c r="H91" s="177"/>
      <c r="I91" s="177"/>
    </row>
    <row r="92" spans="1:11" ht="16.5" thickBot="1" x14ac:dyDescent="0.3">
      <c r="C92" s="46"/>
      <c r="D92" s="46"/>
      <c r="E92" s="46"/>
      <c r="F92" s="46"/>
      <c r="G92" s="46"/>
      <c r="H92" s="49"/>
    </row>
    <row r="93" spans="1:11" ht="16.5" thickBot="1" x14ac:dyDescent="0.3">
      <c r="A93" s="505" t="s">
        <v>28</v>
      </c>
      <c r="B93" s="548"/>
      <c r="C93" s="269" t="s">
        <v>29</v>
      </c>
      <c r="D93" s="269" t="s">
        <v>30</v>
      </c>
      <c r="E93" s="270" t="s">
        <v>31</v>
      </c>
      <c r="F93" s="559" t="s">
        <v>34</v>
      </c>
      <c r="G93" s="560"/>
      <c r="H93" s="561"/>
    </row>
    <row r="94" spans="1:11" ht="16.5" thickBot="1" x14ac:dyDescent="0.3">
      <c r="A94" s="494" t="s">
        <v>32</v>
      </c>
      <c r="B94" s="495"/>
      <c r="C94" s="63">
        <v>3044</v>
      </c>
      <c r="D94" s="63">
        <v>1698</v>
      </c>
      <c r="E94" s="64">
        <v>6</v>
      </c>
      <c r="F94" s="496" t="s">
        <v>35</v>
      </c>
      <c r="G94" s="497"/>
      <c r="H94" s="498"/>
    </row>
    <row r="95" spans="1:11" ht="16.5" thickBot="1" x14ac:dyDescent="0.3">
      <c r="A95" s="494" t="s">
        <v>33</v>
      </c>
      <c r="B95" s="495"/>
      <c r="C95" s="63">
        <v>667</v>
      </c>
      <c r="D95" s="63">
        <v>335</v>
      </c>
      <c r="E95" s="64">
        <v>5</v>
      </c>
      <c r="F95" s="499" t="s">
        <v>36</v>
      </c>
      <c r="G95" s="500"/>
      <c r="H95" s="501"/>
    </row>
    <row r="96" spans="1:11" ht="16.5" thickBot="1" x14ac:dyDescent="0.3">
      <c r="A96" s="467" t="s">
        <v>9</v>
      </c>
      <c r="B96" s="468"/>
      <c r="C96" s="225">
        <f>SUM(C94:C95)</f>
        <v>3711</v>
      </c>
      <c r="D96" s="225">
        <f>SUM(D94:D95)</f>
        <v>2033</v>
      </c>
      <c r="E96" s="225">
        <f>SUM(E94:E95)</f>
        <v>11</v>
      </c>
      <c r="F96" s="573"/>
      <c r="G96" s="574"/>
      <c r="H96" s="575"/>
    </row>
    <row r="97" spans="1:13" ht="16.5" thickBot="1" x14ac:dyDescent="0.3">
      <c r="A97" s="250"/>
    </row>
    <row r="98" spans="1:13" ht="16.5" thickBot="1" x14ac:dyDescent="0.3">
      <c r="A98" s="505" t="s">
        <v>11</v>
      </c>
      <c r="B98" s="548"/>
      <c r="C98" s="317" t="s">
        <v>5</v>
      </c>
      <c r="D98" s="319"/>
      <c r="E98" s="319"/>
      <c r="F98" s="319"/>
      <c r="G98" s="319"/>
      <c r="H98" s="319"/>
      <c r="I98" s="319"/>
      <c r="J98" s="318"/>
      <c r="K98" s="518" t="s">
        <v>18</v>
      </c>
      <c r="L98" s="579"/>
      <c r="M98" s="580"/>
    </row>
    <row r="99" spans="1:13" ht="16.5" thickBot="1" x14ac:dyDescent="0.3">
      <c r="A99" s="588" t="s">
        <v>4</v>
      </c>
      <c r="B99" s="589"/>
      <c r="C99" s="275" t="s">
        <v>22</v>
      </c>
      <c r="D99" s="275" t="s">
        <v>40</v>
      </c>
      <c r="E99" s="275" t="s">
        <v>6</v>
      </c>
      <c r="F99" s="275" t="s">
        <v>7</v>
      </c>
      <c r="G99" s="275" t="s">
        <v>8</v>
      </c>
      <c r="H99" s="275" t="s">
        <v>42</v>
      </c>
      <c r="I99" s="275" t="s">
        <v>61</v>
      </c>
      <c r="J99" s="275" t="s">
        <v>13</v>
      </c>
      <c r="K99" s="585"/>
      <c r="L99" s="586"/>
      <c r="M99" s="587"/>
    </row>
    <row r="100" spans="1:13" ht="60.75" customHeight="1" x14ac:dyDescent="0.25">
      <c r="A100" s="600" t="s">
        <v>325</v>
      </c>
      <c r="B100" s="601"/>
      <c r="C100" s="54">
        <v>60</v>
      </c>
      <c r="D100" s="54"/>
      <c r="E100" s="54"/>
      <c r="F100" s="54"/>
      <c r="G100" s="54"/>
      <c r="H100" s="54"/>
      <c r="I100" s="54"/>
      <c r="J100" s="55"/>
      <c r="K100" s="531" t="s">
        <v>459</v>
      </c>
      <c r="L100" s="532"/>
      <c r="M100" s="533"/>
    </row>
    <row r="101" spans="1:13" x14ac:dyDescent="0.25">
      <c r="A101" s="407" t="s">
        <v>188</v>
      </c>
      <c r="B101" s="338"/>
      <c r="C101" s="54"/>
      <c r="D101" s="54"/>
      <c r="E101" s="54"/>
      <c r="F101" s="54">
        <v>20</v>
      </c>
      <c r="G101" s="54"/>
      <c r="H101" s="55"/>
      <c r="I101" s="55"/>
      <c r="J101" s="54"/>
      <c r="K101" s="339" t="s">
        <v>357</v>
      </c>
      <c r="L101" s="340"/>
      <c r="M101" s="341"/>
    </row>
    <row r="102" spans="1:13" ht="47.25" x14ac:dyDescent="0.25">
      <c r="A102" s="407" t="s">
        <v>536</v>
      </c>
      <c r="B102" s="338"/>
      <c r="C102" s="54"/>
      <c r="D102" s="54"/>
      <c r="E102" s="54"/>
      <c r="F102" s="54"/>
      <c r="G102" s="54"/>
      <c r="H102" s="55"/>
      <c r="I102" s="55"/>
      <c r="J102" s="55" t="s">
        <v>537</v>
      </c>
      <c r="K102" s="339" t="s">
        <v>538</v>
      </c>
      <c r="L102" s="340"/>
      <c r="M102" s="341"/>
    </row>
    <row r="103" spans="1:13" ht="47.25" x14ac:dyDescent="0.25">
      <c r="A103" s="407" t="s">
        <v>358</v>
      </c>
      <c r="B103" s="338"/>
      <c r="C103" s="54"/>
      <c r="D103" s="54">
        <v>1</v>
      </c>
      <c r="E103" s="54">
        <v>5</v>
      </c>
      <c r="F103" s="54">
        <v>3</v>
      </c>
      <c r="G103" s="54"/>
      <c r="H103" s="54"/>
      <c r="I103" s="54">
        <v>3</v>
      </c>
      <c r="J103" s="55" t="s">
        <v>548</v>
      </c>
      <c r="K103" s="339" t="s">
        <v>460</v>
      </c>
      <c r="L103" s="340"/>
      <c r="M103" s="341"/>
    </row>
    <row r="104" spans="1:13" ht="48" customHeight="1" x14ac:dyDescent="0.25">
      <c r="A104" s="337" t="s">
        <v>199</v>
      </c>
      <c r="B104" s="338"/>
      <c r="C104" s="23">
        <v>40</v>
      </c>
      <c r="D104" s="23"/>
      <c r="E104" s="23"/>
      <c r="F104" s="23"/>
      <c r="G104" s="23"/>
      <c r="H104" s="23"/>
      <c r="I104" s="23"/>
      <c r="J104" s="23">
        <v>2</v>
      </c>
      <c r="K104" s="339" t="s">
        <v>404</v>
      </c>
      <c r="L104" s="340"/>
      <c r="M104" s="341"/>
    </row>
    <row r="105" spans="1:13" x14ac:dyDescent="0.25">
      <c r="A105" s="407" t="s">
        <v>203</v>
      </c>
      <c r="B105" s="338"/>
      <c r="C105" s="54"/>
      <c r="D105" s="54"/>
      <c r="E105" s="54"/>
      <c r="F105" s="54"/>
      <c r="G105" s="54"/>
      <c r="H105" s="54"/>
      <c r="I105" s="54"/>
      <c r="J105" s="55">
        <v>1</v>
      </c>
      <c r="K105" s="339" t="s">
        <v>405</v>
      </c>
      <c r="L105" s="340"/>
      <c r="M105" s="341"/>
    </row>
    <row r="106" spans="1:13" x14ac:dyDescent="0.25">
      <c r="A106" s="407" t="s">
        <v>320</v>
      </c>
      <c r="B106" s="338"/>
      <c r="C106" s="54"/>
      <c r="D106" s="54"/>
      <c r="E106" s="54"/>
      <c r="F106" s="54"/>
      <c r="G106" s="54"/>
      <c r="H106" s="54"/>
      <c r="I106" s="54"/>
      <c r="J106" s="55">
        <v>2</v>
      </c>
      <c r="K106" s="339" t="s">
        <v>512</v>
      </c>
      <c r="L106" s="340"/>
      <c r="M106" s="341"/>
    </row>
    <row r="107" spans="1:13" ht="33" customHeight="1" x14ac:dyDescent="0.25">
      <c r="A107" s="407" t="s">
        <v>407</v>
      </c>
      <c r="B107" s="338"/>
      <c r="C107" s="54"/>
      <c r="D107" s="54"/>
      <c r="E107" s="54"/>
      <c r="F107" s="54"/>
      <c r="G107" s="54"/>
      <c r="H107" s="54"/>
      <c r="I107" s="54"/>
      <c r="J107" s="55">
        <v>1</v>
      </c>
      <c r="K107" s="339" t="s">
        <v>408</v>
      </c>
      <c r="L107" s="340"/>
      <c r="M107" s="341"/>
    </row>
    <row r="108" spans="1:13" x14ac:dyDescent="0.25">
      <c r="A108" s="407" t="s">
        <v>409</v>
      </c>
      <c r="B108" s="338"/>
      <c r="C108" s="54"/>
      <c r="D108" s="54"/>
      <c r="E108" s="54"/>
      <c r="F108" s="54"/>
      <c r="G108" s="54"/>
      <c r="H108" s="54"/>
      <c r="I108" s="54"/>
      <c r="J108" s="55">
        <v>2</v>
      </c>
      <c r="K108" s="339" t="s">
        <v>410</v>
      </c>
      <c r="L108" s="340"/>
      <c r="M108" s="341"/>
    </row>
    <row r="109" spans="1:13" x14ac:dyDescent="0.25">
      <c r="A109" s="407" t="s">
        <v>411</v>
      </c>
      <c r="B109" s="338"/>
      <c r="C109" s="54"/>
      <c r="D109" s="54"/>
      <c r="E109" s="54"/>
      <c r="F109" s="54"/>
      <c r="G109" s="54"/>
      <c r="H109" s="54">
        <v>2</v>
      </c>
      <c r="I109" s="54"/>
      <c r="J109" s="55"/>
      <c r="K109" s="339" t="s">
        <v>412</v>
      </c>
      <c r="L109" s="340"/>
      <c r="M109" s="341"/>
    </row>
    <row r="110" spans="1:13" x14ac:dyDescent="0.25">
      <c r="A110" s="602" t="s">
        <v>415</v>
      </c>
      <c r="B110" s="603"/>
      <c r="C110" s="300">
        <v>2</v>
      </c>
      <c r="D110" s="300">
        <v>1</v>
      </c>
      <c r="E110" s="54"/>
      <c r="F110" s="54"/>
      <c r="G110" s="54"/>
      <c r="H110" s="54"/>
      <c r="I110" s="54"/>
      <c r="J110" s="55"/>
      <c r="K110" s="374" t="s">
        <v>491</v>
      </c>
      <c r="L110" s="375"/>
      <c r="M110" s="376"/>
    </row>
    <row r="111" spans="1:13" x14ac:dyDescent="0.25">
      <c r="A111" s="602" t="s">
        <v>416</v>
      </c>
      <c r="B111" s="603"/>
      <c r="C111" s="300">
        <v>150</v>
      </c>
      <c r="D111" s="300">
        <v>2</v>
      </c>
      <c r="E111" s="54"/>
      <c r="F111" s="54"/>
      <c r="G111" s="54"/>
      <c r="H111" s="54"/>
      <c r="I111" s="54"/>
      <c r="J111" s="55"/>
      <c r="K111" s="374" t="s">
        <v>417</v>
      </c>
      <c r="L111" s="375"/>
      <c r="M111" s="376"/>
    </row>
    <row r="112" spans="1:13" ht="31.5" x14ac:dyDescent="0.25">
      <c r="A112" s="407" t="s">
        <v>487</v>
      </c>
      <c r="B112" s="338"/>
      <c r="C112" s="54">
        <v>7</v>
      </c>
      <c r="D112" s="54"/>
      <c r="E112" s="54"/>
      <c r="F112" s="54"/>
      <c r="G112" s="54"/>
      <c r="H112" s="54"/>
      <c r="I112" s="54">
        <v>1</v>
      </c>
      <c r="J112" s="55" t="s">
        <v>495</v>
      </c>
      <c r="K112" s="339"/>
      <c r="L112" s="340"/>
      <c r="M112" s="341"/>
    </row>
    <row r="113" spans="1:13" ht="32.25" thickBot="1" x14ac:dyDescent="0.3">
      <c r="A113" s="337" t="s">
        <v>492</v>
      </c>
      <c r="B113" s="338"/>
      <c r="C113" s="54"/>
      <c r="D113" s="54">
        <v>1</v>
      </c>
      <c r="E113" s="54"/>
      <c r="F113" s="54"/>
      <c r="G113" s="54"/>
      <c r="H113" s="54"/>
      <c r="I113" s="54"/>
      <c r="J113" s="55" t="s">
        <v>496</v>
      </c>
      <c r="K113" s="339" t="s">
        <v>497</v>
      </c>
      <c r="L113" s="340"/>
      <c r="M113" s="341"/>
    </row>
    <row r="114" spans="1:13" ht="16.5" thickBot="1" x14ac:dyDescent="0.3">
      <c r="A114" s="566" t="s">
        <v>21</v>
      </c>
      <c r="B114" s="567"/>
      <c r="C114" s="233">
        <f t="shared" ref="C114:I114" si="0">SUM(C100:C113)</f>
        <v>259</v>
      </c>
      <c r="D114" s="233">
        <f t="shared" si="0"/>
        <v>5</v>
      </c>
      <c r="E114" s="233">
        <f t="shared" si="0"/>
        <v>5</v>
      </c>
      <c r="F114" s="233">
        <f t="shared" si="0"/>
        <v>23</v>
      </c>
      <c r="G114" s="233">
        <f t="shared" si="0"/>
        <v>0</v>
      </c>
      <c r="H114" s="233">
        <f t="shared" si="0"/>
        <v>2</v>
      </c>
      <c r="I114" s="233">
        <f t="shared" si="0"/>
        <v>4</v>
      </c>
      <c r="J114" s="233">
        <v>33</v>
      </c>
      <c r="K114" s="570"/>
      <c r="L114" s="571"/>
      <c r="M114" s="572"/>
    </row>
    <row r="115" spans="1:13" ht="16.5" thickBot="1" x14ac:dyDescent="0.3"/>
    <row r="116" spans="1:13" ht="16.5" thickBot="1" x14ac:dyDescent="0.3">
      <c r="A116" s="271" t="s">
        <v>71</v>
      </c>
      <c r="B116" s="272"/>
      <c r="C116" s="272"/>
      <c r="D116" s="272"/>
      <c r="E116" s="273"/>
    </row>
    <row r="117" spans="1:13" x14ac:dyDescent="0.25">
      <c r="A117" s="488"/>
      <c r="B117" s="488"/>
      <c r="C117" s="251" t="s">
        <v>17</v>
      </c>
    </row>
    <row r="118" spans="1:13" x14ac:dyDescent="0.25">
      <c r="A118" s="337" t="s">
        <v>72</v>
      </c>
      <c r="B118" s="338"/>
      <c r="C118" s="48">
        <v>43</v>
      </c>
    </row>
    <row r="119" spans="1:13" ht="16.5" thickBot="1" x14ac:dyDescent="0.3"/>
    <row r="120" spans="1:13" ht="16.5" thickBot="1" x14ac:dyDescent="0.3">
      <c r="A120" s="505" t="s">
        <v>43</v>
      </c>
      <c r="B120" s="548"/>
      <c r="C120" s="317" t="s">
        <v>5</v>
      </c>
      <c r="D120" s="319"/>
      <c r="E120" s="319"/>
      <c r="F120" s="319"/>
      <c r="G120" s="319"/>
      <c r="H120" s="319"/>
      <c r="I120" s="319"/>
      <c r="J120" s="319"/>
      <c r="K120" s="319"/>
      <c r="L120" s="318"/>
      <c r="M120" s="276" t="s">
        <v>37</v>
      </c>
    </row>
    <row r="121" spans="1:13" ht="94.5" x14ac:dyDescent="0.25">
      <c r="A121" s="568" t="s">
        <v>4</v>
      </c>
      <c r="B121" s="569"/>
      <c r="C121" s="251" t="s">
        <v>22</v>
      </c>
      <c r="D121" s="251" t="s">
        <v>40</v>
      </c>
      <c r="E121" s="251" t="s">
        <v>6</v>
      </c>
      <c r="F121" s="251" t="s">
        <v>7</v>
      </c>
      <c r="G121" s="251" t="s">
        <v>8</v>
      </c>
      <c r="H121" s="251" t="s">
        <v>42</v>
      </c>
      <c r="I121" s="251" t="s">
        <v>61</v>
      </c>
      <c r="J121" s="254" t="s">
        <v>27</v>
      </c>
      <c r="K121" s="254" t="s">
        <v>13</v>
      </c>
      <c r="L121" s="254" t="s">
        <v>38</v>
      </c>
      <c r="M121" s="255"/>
    </row>
    <row r="122" spans="1:13" x14ac:dyDescent="0.25">
      <c r="A122" s="337" t="s">
        <v>371</v>
      </c>
      <c r="B122" s="338"/>
      <c r="C122" s="23"/>
      <c r="D122" s="23"/>
      <c r="E122" s="23"/>
      <c r="F122" s="23"/>
      <c r="G122" s="23"/>
      <c r="H122" s="23"/>
      <c r="I122" s="23"/>
      <c r="J122" s="67">
        <v>28</v>
      </c>
      <c r="K122" s="67"/>
      <c r="L122" s="68"/>
      <c r="M122" s="68"/>
    </row>
    <row r="123" spans="1:13" ht="78.75" x14ac:dyDescent="0.25">
      <c r="A123" s="337" t="s">
        <v>381</v>
      </c>
      <c r="B123" s="338"/>
      <c r="C123" s="23"/>
      <c r="D123" s="23"/>
      <c r="E123" s="23"/>
      <c r="F123" s="23"/>
      <c r="G123" s="23"/>
      <c r="H123" s="23"/>
      <c r="I123" s="23"/>
      <c r="J123" s="67">
        <v>200</v>
      </c>
      <c r="K123" s="67"/>
      <c r="L123" s="68"/>
      <c r="M123" s="67" t="s">
        <v>462</v>
      </c>
    </row>
    <row r="124" spans="1:13" x14ac:dyDescent="0.25">
      <c r="A124" s="337" t="s">
        <v>419</v>
      </c>
      <c r="B124" s="338"/>
      <c r="C124" s="23"/>
      <c r="D124" s="23"/>
      <c r="E124" s="23"/>
      <c r="F124" s="23"/>
      <c r="G124" s="23"/>
      <c r="H124" s="23">
        <v>9</v>
      </c>
      <c r="I124" s="23"/>
      <c r="J124" s="68"/>
      <c r="K124" s="68"/>
      <c r="L124" s="68"/>
      <c r="M124" s="68"/>
    </row>
    <row r="125" spans="1:13" x14ac:dyDescent="0.25">
      <c r="A125" s="337" t="s">
        <v>382</v>
      </c>
      <c r="B125" s="338"/>
      <c r="C125" s="23"/>
      <c r="D125" s="23"/>
      <c r="E125" s="23"/>
      <c r="F125" s="23"/>
      <c r="G125" s="23"/>
      <c r="H125" s="23"/>
      <c r="I125" s="23"/>
      <c r="J125" s="68">
        <v>125</v>
      </c>
      <c r="K125" s="68"/>
      <c r="L125" s="67"/>
      <c r="M125" s="67"/>
    </row>
    <row r="126" spans="1:13" x14ac:dyDescent="0.25">
      <c r="A126" s="410" t="s">
        <v>389</v>
      </c>
      <c r="B126" s="410"/>
      <c r="C126" s="23"/>
      <c r="D126" s="23"/>
      <c r="E126" s="23">
        <v>5</v>
      </c>
      <c r="F126" s="23">
        <v>2</v>
      </c>
      <c r="G126" s="23">
        <v>1</v>
      </c>
      <c r="H126" s="23"/>
      <c r="I126" s="23"/>
      <c r="J126" s="68"/>
      <c r="K126" s="68">
        <v>8</v>
      </c>
      <c r="L126" s="68"/>
      <c r="M126" s="68" t="s">
        <v>461</v>
      </c>
    </row>
    <row r="127" spans="1:13" x14ac:dyDescent="0.25">
      <c r="A127" s="410" t="s">
        <v>392</v>
      </c>
      <c r="B127" s="410"/>
      <c r="C127" s="23">
        <v>15</v>
      </c>
      <c r="D127" s="23">
        <v>5</v>
      </c>
      <c r="E127" s="23">
        <v>3</v>
      </c>
      <c r="F127" s="23">
        <v>3</v>
      </c>
      <c r="G127" s="23"/>
      <c r="H127" s="23">
        <v>16</v>
      </c>
      <c r="I127" s="23"/>
      <c r="J127" s="68">
        <v>30</v>
      </c>
      <c r="K127" s="68">
        <v>3</v>
      </c>
      <c r="L127" s="68"/>
      <c r="M127" s="68" t="s">
        <v>393</v>
      </c>
    </row>
    <row r="128" spans="1:13" x14ac:dyDescent="0.25">
      <c r="A128" s="410"/>
      <c r="B128" s="410"/>
      <c r="C128" s="23"/>
      <c r="D128" s="23"/>
      <c r="E128" s="23"/>
      <c r="F128" s="23"/>
      <c r="G128" s="23"/>
      <c r="H128" s="23"/>
      <c r="I128" s="23"/>
      <c r="J128" s="68"/>
      <c r="K128" s="68"/>
      <c r="L128" s="68"/>
      <c r="M128" s="68"/>
    </row>
    <row r="129" spans="1:13" ht="16.5" thickBot="1" x14ac:dyDescent="0.3">
      <c r="A129" s="410"/>
      <c r="B129" s="410"/>
      <c r="C129" s="23"/>
      <c r="D129" s="23"/>
      <c r="E129" s="23"/>
      <c r="F129" s="23"/>
      <c r="G129" s="23"/>
      <c r="H129" s="23"/>
      <c r="I129" s="23"/>
      <c r="J129" s="68"/>
      <c r="K129" s="68"/>
      <c r="L129" s="68"/>
      <c r="M129" s="68"/>
    </row>
    <row r="130" spans="1:13" ht="16.5" thickBot="1" x14ac:dyDescent="0.3">
      <c r="A130" s="566" t="s">
        <v>39</v>
      </c>
      <c r="B130" s="567"/>
      <c r="C130" s="233">
        <f t="shared" ref="C130:J130" si="1">SUM(C122:C129)</f>
        <v>15</v>
      </c>
      <c r="D130" s="233">
        <f t="shared" si="1"/>
        <v>5</v>
      </c>
      <c r="E130" s="233">
        <f t="shared" si="1"/>
        <v>8</v>
      </c>
      <c r="F130" s="233">
        <f t="shared" si="1"/>
        <v>5</v>
      </c>
      <c r="G130" s="233">
        <f t="shared" si="1"/>
        <v>1</v>
      </c>
      <c r="H130" s="233">
        <f t="shared" si="1"/>
        <v>25</v>
      </c>
      <c r="I130" s="233">
        <f t="shared" si="1"/>
        <v>0</v>
      </c>
      <c r="J130" s="233">
        <f t="shared" si="1"/>
        <v>383</v>
      </c>
      <c r="K130" s="233">
        <f>SUM(K122:K129)</f>
        <v>11</v>
      </c>
      <c r="L130" s="274"/>
      <c r="M130" s="274"/>
    </row>
    <row r="131" spans="1:13" x14ac:dyDescent="0.25">
      <c r="A131" s="117" t="s">
        <v>66</v>
      </c>
    </row>
  </sheetData>
  <mergeCells count="154">
    <mergeCell ref="A112:B112"/>
    <mergeCell ref="A105:B105"/>
    <mergeCell ref="A100:B100"/>
    <mergeCell ref="A101:B101"/>
    <mergeCell ref="A103:B103"/>
    <mergeCell ref="A118:B118"/>
    <mergeCell ref="K114:M114"/>
    <mergeCell ref="A130:B130"/>
    <mergeCell ref="A120:B120"/>
    <mergeCell ref="A121:B121"/>
    <mergeCell ref="A122:B122"/>
    <mergeCell ref="A123:B123"/>
    <mergeCell ref="A124:B124"/>
    <mergeCell ref="A129:B129"/>
    <mergeCell ref="A125:B125"/>
    <mergeCell ref="A126:B126"/>
    <mergeCell ref="A127:B127"/>
    <mergeCell ref="A128:B128"/>
    <mergeCell ref="K111:M111"/>
    <mergeCell ref="A111:B111"/>
    <mergeCell ref="A110:B110"/>
    <mergeCell ref="K110:M110"/>
    <mergeCell ref="K106:M106"/>
    <mergeCell ref="K107:M107"/>
    <mergeCell ref="F59:I59"/>
    <mergeCell ref="A113:B113"/>
    <mergeCell ref="A114:B114"/>
    <mergeCell ref="A117:B117"/>
    <mergeCell ref="A19:I19"/>
    <mergeCell ref="A96:B96"/>
    <mergeCell ref="F96:H96"/>
    <mergeCell ref="C84:D84"/>
    <mergeCell ref="E84:H84"/>
    <mergeCell ref="C89:D89"/>
    <mergeCell ref="E89:H89"/>
    <mergeCell ref="C90:D90"/>
    <mergeCell ref="E90:H90"/>
    <mergeCell ref="F63:I63"/>
    <mergeCell ref="F64:I64"/>
    <mergeCell ref="F68:I68"/>
    <mergeCell ref="A70:F70"/>
    <mergeCell ref="A75:B75"/>
    <mergeCell ref="C75:D75"/>
    <mergeCell ref="E75:H75"/>
    <mergeCell ref="C80:D80"/>
    <mergeCell ref="E80:H80"/>
    <mergeCell ref="C81:D81"/>
    <mergeCell ref="C82:D82"/>
    <mergeCell ref="F50:I50"/>
    <mergeCell ref="F25:I25"/>
    <mergeCell ref="F29:I29"/>
    <mergeCell ref="F30:I30"/>
    <mergeCell ref="F31:I31"/>
    <mergeCell ref="F44:I44"/>
    <mergeCell ref="F48:I48"/>
    <mergeCell ref="A49:B49"/>
    <mergeCell ref="F26:I26"/>
    <mergeCell ref="F27:I27"/>
    <mergeCell ref="F28:I28"/>
    <mergeCell ref="F40:I40"/>
    <mergeCell ref="F41:I41"/>
    <mergeCell ref="F42:I42"/>
    <mergeCell ref="F20:I20"/>
    <mergeCell ref="F21:I21"/>
    <mergeCell ref="F35:I35"/>
    <mergeCell ref="F37:I37"/>
    <mergeCell ref="F38:I38"/>
    <mergeCell ref="F39:I39"/>
    <mergeCell ref="F43:I43"/>
    <mergeCell ref="F32:I32"/>
    <mergeCell ref="F33:I33"/>
    <mergeCell ref="F34:I34"/>
    <mergeCell ref="F24:I24"/>
    <mergeCell ref="F22:I22"/>
    <mergeCell ref="F23:I23"/>
    <mergeCell ref="A1:C1"/>
    <mergeCell ref="D1:G1"/>
    <mergeCell ref="A3:B3"/>
    <mergeCell ref="C3:D3"/>
    <mergeCell ref="F4:I4"/>
    <mergeCell ref="F6:I6"/>
    <mergeCell ref="F7:I7"/>
    <mergeCell ref="F18:I18"/>
    <mergeCell ref="F5:I5"/>
    <mergeCell ref="F9:I9"/>
    <mergeCell ref="E17:H17"/>
    <mergeCell ref="F8:I8"/>
    <mergeCell ref="F10:I10"/>
    <mergeCell ref="F15:I15"/>
    <mergeCell ref="F11:I11"/>
    <mergeCell ref="F12:I12"/>
    <mergeCell ref="F13:I13"/>
    <mergeCell ref="F14:I14"/>
    <mergeCell ref="E88:H88"/>
    <mergeCell ref="K104:M104"/>
    <mergeCell ref="K105:M105"/>
    <mergeCell ref="K100:M100"/>
    <mergeCell ref="K101:M101"/>
    <mergeCell ref="K103:M103"/>
    <mergeCell ref="A104:B104"/>
    <mergeCell ref="A106:B106"/>
    <mergeCell ref="A107:B107"/>
    <mergeCell ref="K99:M99"/>
    <mergeCell ref="A99:B99"/>
    <mergeCell ref="A102:B102"/>
    <mergeCell ref="K102:M102"/>
    <mergeCell ref="F58:I58"/>
    <mergeCell ref="A94:B94"/>
    <mergeCell ref="F94:H94"/>
    <mergeCell ref="A95:B95"/>
    <mergeCell ref="F95:H95"/>
    <mergeCell ref="K98:M98"/>
    <mergeCell ref="C83:D83"/>
    <mergeCell ref="F60:I60"/>
    <mergeCell ref="F61:I61"/>
    <mergeCell ref="F62:I62"/>
    <mergeCell ref="E82:H82"/>
    <mergeCell ref="A93:B93"/>
    <mergeCell ref="F93:H93"/>
    <mergeCell ref="E81:H81"/>
    <mergeCell ref="A98:B98"/>
    <mergeCell ref="F65:I65"/>
    <mergeCell ref="F67:I67"/>
    <mergeCell ref="C85:D85"/>
    <mergeCell ref="E85:H85"/>
    <mergeCell ref="C86:D86"/>
    <mergeCell ref="E86:H86"/>
    <mergeCell ref="C87:D87"/>
    <mergeCell ref="E87:H87"/>
    <mergeCell ref="C88:D88"/>
    <mergeCell ref="F66:I66"/>
    <mergeCell ref="K113:M113"/>
    <mergeCell ref="K112:M112"/>
    <mergeCell ref="F36:I36"/>
    <mergeCell ref="A108:B108"/>
    <mergeCell ref="A109:B109"/>
    <mergeCell ref="K108:M108"/>
    <mergeCell ref="K109:M109"/>
    <mergeCell ref="C78:D78"/>
    <mergeCell ref="E78:H78"/>
    <mergeCell ref="C79:D79"/>
    <mergeCell ref="E79:H79"/>
    <mergeCell ref="C77:D77"/>
    <mergeCell ref="E77:H77"/>
    <mergeCell ref="C76:D76"/>
    <mergeCell ref="E76:H76"/>
    <mergeCell ref="F53:I53"/>
    <mergeCell ref="F54:I54"/>
    <mergeCell ref="F55:I55"/>
    <mergeCell ref="F56:I56"/>
    <mergeCell ref="F51:I51"/>
    <mergeCell ref="F52:I52"/>
    <mergeCell ref="E83:H83"/>
    <mergeCell ref="F57:I57"/>
  </mergeCells>
  <hyperlinks>
    <hyperlink ref="F94" r:id="rId1" xr:uid="{84E2067C-F7CC-4174-AC2E-CE938C9805CF}"/>
    <hyperlink ref="F95" r:id="rId2" xr:uid="{E00251A4-E39F-4BE5-A0C2-21ACB4C92C55}"/>
  </hyperlinks>
  <pageMargins left="0.23622047244094491" right="0.23622047244094491" top="0.74803149606299213" bottom="0.74803149606299213" header="0.31496062992125984" footer="0.31496062992125984"/>
  <pageSetup paperSize="8" scale="54" orientation="portrait" r:id="rId3"/>
  <headerFooter alignWithMargins="0"/>
  <colBreaks count="1" manualBreakCount="1">
    <brk id="7" max="78" man="1"/>
  </colBreaks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74"/>
  <sheetViews>
    <sheetView topLeftCell="A28" zoomScale="70" zoomScaleNormal="70" workbookViewId="0">
      <selection activeCell="I42" sqref="I42"/>
    </sheetView>
  </sheetViews>
  <sheetFormatPr defaultColWidth="8.7109375" defaultRowHeight="15" x14ac:dyDescent="0.25"/>
  <cols>
    <col min="1" max="1" width="45.5703125" style="70" customWidth="1"/>
    <col min="2" max="2" width="23.85546875" style="70" customWidth="1"/>
    <col min="3" max="3" width="21.5703125" style="70" customWidth="1"/>
    <col min="4" max="4" width="15" style="70" customWidth="1"/>
    <col min="5" max="5" width="14.42578125" style="70" customWidth="1"/>
    <col min="6" max="6" width="13.28515625" style="70" customWidth="1"/>
    <col min="7" max="7" width="10.7109375" style="70" customWidth="1"/>
    <col min="8" max="8" width="13" style="70" customWidth="1"/>
    <col min="9" max="9" width="12.7109375" style="70" customWidth="1"/>
    <col min="10" max="10" width="11.85546875" style="70" customWidth="1"/>
    <col min="11" max="11" width="36.7109375" style="70" customWidth="1"/>
    <col min="12" max="12" width="13.85546875" style="70" bestFit="1" customWidth="1"/>
    <col min="13" max="16384" width="8.7109375" style="70"/>
  </cols>
  <sheetData>
    <row r="1" spans="1:11" ht="16.5" thickBot="1" x14ac:dyDescent="0.3">
      <c r="A1" s="619" t="s">
        <v>0</v>
      </c>
      <c r="B1" s="620"/>
      <c r="C1" s="621"/>
      <c r="D1" s="622" t="s">
        <v>128</v>
      </c>
      <c r="E1" s="623"/>
      <c r="F1" s="623"/>
      <c r="G1" s="623"/>
      <c r="H1" s="623"/>
      <c r="I1" s="624"/>
      <c r="J1" s="69"/>
    </row>
    <row r="2" spans="1:11" ht="16.5" thickBot="1" x14ac:dyDescent="0.3">
      <c r="A2" s="71"/>
      <c r="D2" s="69"/>
      <c r="J2" s="69"/>
    </row>
    <row r="3" spans="1:11" ht="15.75" thickBot="1" x14ac:dyDescent="0.3">
      <c r="A3" s="625" t="s">
        <v>19</v>
      </c>
      <c r="B3" s="626"/>
      <c r="C3" s="626"/>
      <c r="D3" s="626"/>
      <c r="E3" s="626"/>
      <c r="F3" s="626"/>
      <c r="G3" s="626"/>
      <c r="H3" s="626"/>
      <c r="I3" s="626"/>
      <c r="J3" s="626"/>
      <c r="K3" s="627"/>
    </row>
    <row r="4" spans="1:11" ht="48" thickBot="1" x14ac:dyDescent="0.3">
      <c r="A4" s="72" t="s">
        <v>45</v>
      </c>
      <c r="B4" s="73" t="s">
        <v>2</v>
      </c>
      <c r="C4" s="74" t="s">
        <v>16</v>
      </c>
      <c r="D4" s="74" t="s">
        <v>15</v>
      </c>
      <c r="E4" s="74" t="s">
        <v>93</v>
      </c>
      <c r="F4" s="632" t="s">
        <v>46</v>
      </c>
      <c r="G4" s="633"/>
      <c r="H4" s="633"/>
      <c r="I4" s="633"/>
      <c r="J4" s="634"/>
      <c r="K4" s="75" t="s">
        <v>91</v>
      </c>
    </row>
    <row r="5" spans="1:11" ht="15.75" x14ac:dyDescent="0.25">
      <c r="A5" s="76" t="s">
        <v>104</v>
      </c>
      <c r="B5" s="109">
        <f>'Jan-Mar'!B12</f>
        <v>17</v>
      </c>
      <c r="C5" s="109">
        <f>'Jan-Mar'!C12</f>
        <v>91</v>
      </c>
      <c r="D5" s="109">
        <f>'Jan-Mar'!D12</f>
        <v>603</v>
      </c>
      <c r="E5" s="109">
        <f>'Jan-Mar'!E12</f>
        <v>8</v>
      </c>
      <c r="F5" s="635"/>
      <c r="G5" s="636"/>
      <c r="H5" s="636"/>
      <c r="I5" s="636"/>
      <c r="J5" s="637"/>
      <c r="K5" s="87"/>
    </row>
    <row r="6" spans="1:11" ht="15.75" x14ac:dyDescent="0.25">
      <c r="A6" s="77" t="s">
        <v>105</v>
      </c>
      <c r="B6" s="78">
        <f>'Apr-Jun'!B13</f>
        <v>29</v>
      </c>
      <c r="C6" s="78">
        <f>'Apr-Jun'!C13</f>
        <v>141</v>
      </c>
      <c r="D6" s="78">
        <f>'Apr-Jun'!D13</f>
        <v>729</v>
      </c>
      <c r="E6" s="78">
        <f>'Apr-Jun'!E13</f>
        <v>15</v>
      </c>
      <c r="F6" s="638"/>
      <c r="G6" s="639"/>
      <c r="H6" s="639"/>
      <c r="I6" s="639"/>
      <c r="J6" s="640"/>
      <c r="K6" s="88"/>
    </row>
    <row r="7" spans="1:11" ht="15.75" x14ac:dyDescent="0.25">
      <c r="A7" s="80" t="s">
        <v>106</v>
      </c>
      <c r="B7" s="78">
        <f>'Jul-Sep'!B17</f>
        <v>12</v>
      </c>
      <c r="C7" s="78">
        <f>'Jul-Sep'!C17</f>
        <v>4</v>
      </c>
      <c r="D7" s="78">
        <f>'Jul-Sep'!D17</f>
        <v>249</v>
      </c>
      <c r="E7" s="78">
        <f>'Jul-Sep'!E17</f>
        <v>6</v>
      </c>
      <c r="F7" s="638"/>
      <c r="G7" s="639"/>
      <c r="H7" s="639"/>
      <c r="I7" s="639"/>
      <c r="J7" s="640"/>
      <c r="K7" s="88"/>
    </row>
    <row r="8" spans="1:11" ht="16.5" thickBot="1" x14ac:dyDescent="0.3">
      <c r="A8" s="81" t="s">
        <v>107</v>
      </c>
      <c r="B8" s="78">
        <f>'Oct-Dec'!B16</f>
        <v>53</v>
      </c>
      <c r="C8" s="78">
        <f>'Oct-Dec'!C16</f>
        <v>196</v>
      </c>
      <c r="D8" s="78">
        <f>'Oct-Dec'!D16</f>
        <v>1704</v>
      </c>
      <c r="E8" s="78">
        <f>'Oct-Dec'!E16</f>
        <v>22</v>
      </c>
      <c r="F8" s="641"/>
      <c r="G8" s="642"/>
      <c r="H8" s="642"/>
      <c r="I8" s="642"/>
      <c r="J8" s="643"/>
      <c r="K8" s="89"/>
    </row>
    <row r="9" spans="1:11" ht="16.5" thickBot="1" x14ac:dyDescent="0.3">
      <c r="A9" s="82" t="s">
        <v>9</v>
      </c>
      <c r="B9" s="83">
        <f>SUM(B5:B8)</f>
        <v>111</v>
      </c>
      <c r="C9" s="83">
        <f>SUM(C5:C8)</f>
        <v>432</v>
      </c>
      <c r="D9" s="83">
        <f>SUM(D5:D8)</f>
        <v>3285</v>
      </c>
      <c r="E9" s="83">
        <f>SUM(E5:E8)</f>
        <v>51</v>
      </c>
      <c r="F9" s="644"/>
      <c r="G9" s="645"/>
      <c r="H9" s="646"/>
      <c r="I9" s="646"/>
      <c r="J9" s="646"/>
      <c r="K9" s="646"/>
    </row>
    <row r="10" spans="1:11" ht="15.75" thickBot="1" x14ac:dyDescent="0.3">
      <c r="A10" s="84"/>
      <c r="E10" s="647"/>
      <c r="F10" s="647"/>
      <c r="G10" s="647"/>
      <c r="H10" s="647"/>
      <c r="I10" s="647"/>
      <c r="J10" s="647"/>
    </row>
    <row r="11" spans="1:11" ht="15.75" thickBot="1" x14ac:dyDescent="0.3">
      <c r="A11" s="625" t="s">
        <v>86</v>
      </c>
      <c r="B11" s="626"/>
      <c r="C11" s="626"/>
      <c r="D11" s="626"/>
      <c r="E11" s="626"/>
      <c r="F11" s="626"/>
      <c r="G11" s="626"/>
      <c r="H11" s="626"/>
      <c r="I11" s="626"/>
      <c r="J11" s="626"/>
      <c r="K11" s="627"/>
    </row>
    <row r="12" spans="1:11" ht="48" thickBot="1" x14ac:dyDescent="0.3">
      <c r="A12" s="72" t="s">
        <v>45</v>
      </c>
      <c r="B12" s="85" t="s">
        <v>2</v>
      </c>
      <c r="C12" s="86" t="s">
        <v>16</v>
      </c>
      <c r="D12" s="86" t="s">
        <v>15</v>
      </c>
      <c r="E12" s="86" t="s">
        <v>83</v>
      </c>
      <c r="F12" s="632" t="s">
        <v>46</v>
      </c>
      <c r="G12" s="633"/>
      <c r="H12" s="633"/>
      <c r="I12" s="633"/>
      <c r="J12" s="634"/>
      <c r="K12" s="75" t="s">
        <v>47</v>
      </c>
    </row>
    <row r="13" spans="1:11" ht="48.75" customHeight="1" x14ac:dyDescent="0.25">
      <c r="A13" s="76" t="s">
        <v>104</v>
      </c>
      <c r="B13" s="111">
        <f>'Jan-Mar'!B31</f>
        <v>196</v>
      </c>
      <c r="C13" s="111">
        <f>'Jan-Mar'!C31</f>
        <v>1030</v>
      </c>
      <c r="D13" s="111">
        <f>'Jan-Mar'!D31</f>
        <v>44</v>
      </c>
      <c r="E13" s="111">
        <f>'Jan-Mar'!E31</f>
        <v>5091</v>
      </c>
      <c r="F13" s="635"/>
      <c r="G13" s="636"/>
      <c r="H13" s="636"/>
      <c r="I13" s="636"/>
      <c r="J13" s="637"/>
      <c r="K13" s="87"/>
    </row>
    <row r="14" spans="1:11" ht="15.75" x14ac:dyDescent="0.25">
      <c r="A14" s="77" t="s">
        <v>105</v>
      </c>
      <c r="B14" s="110">
        <f>'Apr-Jun'!B31</f>
        <v>177</v>
      </c>
      <c r="C14" s="110">
        <f>'Apr-Jun'!C31</f>
        <v>821</v>
      </c>
      <c r="D14" s="110">
        <f>'Apr-Jun'!D31</f>
        <v>24</v>
      </c>
      <c r="E14" s="110">
        <f>'Apr-Jun'!E31</f>
        <v>2672</v>
      </c>
      <c r="F14" s="638"/>
      <c r="G14" s="639"/>
      <c r="H14" s="639"/>
      <c r="I14" s="639"/>
      <c r="J14" s="640"/>
      <c r="K14" s="88"/>
    </row>
    <row r="15" spans="1:11" ht="15.75" x14ac:dyDescent="0.25">
      <c r="A15" s="80" t="s">
        <v>106</v>
      </c>
      <c r="B15" s="110">
        <f>'Jul-Sep'!B38</f>
        <v>140</v>
      </c>
      <c r="C15" s="110">
        <f>'Jul-Sep'!C38</f>
        <v>849</v>
      </c>
      <c r="D15" s="110">
        <f>'Jul-Sep'!D38</f>
        <v>9</v>
      </c>
      <c r="E15" s="110">
        <f>'Jul-Sep'!E38</f>
        <v>2307.75</v>
      </c>
      <c r="F15" s="638"/>
      <c r="G15" s="639"/>
      <c r="H15" s="639"/>
      <c r="I15" s="639"/>
      <c r="J15" s="640"/>
      <c r="K15" s="88"/>
    </row>
    <row r="16" spans="1:11" ht="16.5" thickBot="1" x14ac:dyDescent="0.3">
      <c r="A16" s="81" t="s">
        <v>107</v>
      </c>
      <c r="B16" s="112">
        <f>'Oct-Dec'!B45</f>
        <v>244</v>
      </c>
      <c r="C16" s="112">
        <f>'Oct-Dec'!C45</f>
        <v>997</v>
      </c>
      <c r="D16" s="112">
        <f>'Oct-Dec'!D45</f>
        <v>58</v>
      </c>
      <c r="E16" s="112">
        <f>'Oct-Dec'!E45</f>
        <v>3236</v>
      </c>
      <c r="F16" s="641"/>
      <c r="G16" s="642"/>
      <c r="H16" s="642"/>
      <c r="I16" s="642"/>
      <c r="J16" s="643"/>
      <c r="K16" s="89"/>
    </row>
    <row r="17" spans="1:12" ht="16.5" thickBot="1" x14ac:dyDescent="0.3">
      <c r="A17" s="82" t="s">
        <v>48</v>
      </c>
      <c r="B17" s="90">
        <f>SUM(B13:B16)</f>
        <v>757</v>
      </c>
      <c r="C17" s="90">
        <f>SUM(C13:C16)</f>
        <v>3697</v>
      </c>
      <c r="D17" s="90">
        <f>SUM(D13:D16)</f>
        <v>135</v>
      </c>
      <c r="E17" s="90">
        <f>SUM(E13:E16)</f>
        <v>13306.75</v>
      </c>
      <c r="F17" s="324">
        <f>13.85*E17</f>
        <v>184298.48749999999</v>
      </c>
      <c r="G17" s="91"/>
      <c r="H17" s="91"/>
      <c r="I17" s="91"/>
      <c r="J17" s="91"/>
    </row>
    <row r="18" spans="1:12" ht="16.5" thickBot="1" x14ac:dyDescent="0.3">
      <c r="A18" s="91"/>
      <c r="B18" s="69"/>
      <c r="C18" s="69"/>
      <c r="D18" s="69"/>
      <c r="E18" s="91"/>
      <c r="F18" s="91"/>
      <c r="G18" s="91"/>
      <c r="H18" s="91"/>
      <c r="I18" s="91"/>
      <c r="J18" s="91"/>
    </row>
    <row r="19" spans="1:12" ht="16.5" thickBot="1" x14ac:dyDescent="0.3">
      <c r="A19" s="630" t="s">
        <v>92</v>
      </c>
      <c r="B19" s="631"/>
      <c r="C19" s="631"/>
      <c r="D19" s="631"/>
      <c r="E19" s="631"/>
      <c r="F19" s="631"/>
      <c r="G19" s="631"/>
      <c r="H19" s="630"/>
      <c r="I19" s="631"/>
      <c r="J19" s="91"/>
    </row>
    <row r="20" spans="1:12" ht="63.75" thickBot="1" x14ac:dyDescent="0.3">
      <c r="A20" s="72" t="s">
        <v>45</v>
      </c>
      <c r="B20" s="160" t="s">
        <v>75</v>
      </c>
      <c r="C20" s="86" t="s">
        <v>76</v>
      </c>
      <c r="D20" s="86" t="s">
        <v>83</v>
      </c>
      <c r="E20" s="160" t="s">
        <v>77</v>
      </c>
      <c r="F20" s="86" t="s">
        <v>78</v>
      </c>
      <c r="G20" s="86" t="s">
        <v>83</v>
      </c>
      <c r="H20" s="160" t="s">
        <v>79</v>
      </c>
      <c r="I20" s="86" t="s">
        <v>80</v>
      </c>
      <c r="J20" s="86" t="s">
        <v>83</v>
      </c>
      <c r="K20" s="91"/>
      <c r="L20" s="91"/>
    </row>
    <row r="21" spans="1:12" ht="15.75" x14ac:dyDescent="0.25">
      <c r="A21" s="161" t="s">
        <v>104</v>
      </c>
      <c r="B21" s="78">
        <f>'Jan-Mar'!B16+'Jan-Mar'!B18</f>
        <v>14</v>
      </c>
      <c r="C21" s="78">
        <f>'Jan-Mar'!C16+'Jan-Mar'!C18</f>
        <v>108</v>
      </c>
      <c r="D21" s="78">
        <f>'Jan-Mar'!E16+'Jan-Mar'!E18</f>
        <v>324</v>
      </c>
      <c r="E21" s="78">
        <f>'Jan-Mar'!B19</f>
        <v>11</v>
      </c>
      <c r="F21" s="78">
        <f>'Jan-Mar'!C19</f>
        <v>84</v>
      </c>
      <c r="G21" s="78">
        <f>'Jan-Mar'!E19</f>
        <v>252</v>
      </c>
      <c r="H21" s="78">
        <f>'Jan-Mar'!B17</f>
        <v>42</v>
      </c>
      <c r="I21" s="78">
        <f>'Jan-Mar'!C17</f>
        <v>353</v>
      </c>
      <c r="J21" s="78">
        <f>'Jan-Mar'!E17</f>
        <v>958</v>
      </c>
      <c r="K21" s="91"/>
      <c r="L21" s="91"/>
    </row>
    <row r="22" spans="1:12" ht="15.75" x14ac:dyDescent="0.25">
      <c r="A22" s="80" t="s">
        <v>105</v>
      </c>
      <c r="B22" s="78">
        <f>'Apr-Jun'!B17+'Apr-Jun'!B19</f>
        <v>11</v>
      </c>
      <c r="C22" s="78">
        <f>'Apr-Jun'!C17+'Apr-Jun'!C19</f>
        <v>102</v>
      </c>
      <c r="D22" s="78">
        <f>'Apr-Jun'!E17+'Apr-Jun'!E19</f>
        <v>306</v>
      </c>
      <c r="E22" s="78">
        <f>'Apr-Jun'!B20</f>
        <v>11</v>
      </c>
      <c r="F22" s="78">
        <f>'Apr-Jun'!C20</f>
        <v>72</v>
      </c>
      <c r="G22" s="78">
        <f>'Apr-Jun'!E20</f>
        <v>216</v>
      </c>
      <c r="H22" s="78">
        <f>'Apr-Jun'!B18</f>
        <v>43</v>
      </c>
      <c r="I22" s="78">
        <f>'Apr-Jun'!C18</f>
        <v>297</v>
      </c>
      <c r="J22" s="78">
        <f>'Apr-Jun'!E18</f>
        <v>754.5</v>
      </c>
      <c r="K22" s="91"/>
      <c r="L22" s="91"/>
    </row>
    <row r="23" spans="1:12" ht="15.75" x14ac:dyDescent="0.25">
      <c r="A23" s="80" t="s">
        <v>106</v>
      </c>
      <c r="B23" s="78">
        <f>'Jul-Sep'!B21+'Jul-Sep'!B23</f>
        <v>14</v>
      </c>
      <c r="C23" s="78">
        <f>'Jul-Sep'!C21+'Jul-Sep'!C23</f>
        <v>127</v>
      </c>
      <c r="D23" s="78">
        <f>'Jul-Sep'!E21+'Jul-Sep'!E23</f>
        <v>381</v>
      </c>
      <c r="E23" s="78">
        <f>'Jul-Sep'!B24</f>
        <v>9</v>
      </c>
      <c r="F23" s="78">
        <f>'Jul-Sep'!C24</f>
        <v>55</v>
      </c>
      <c r="G23" s="78">
        <f>'Jul-Sep'!E24</f>
        <v>165</v>
      </c>
      <c r="H23" s="159">
        <f>'Jul-Sep'!B22</f>
        <v>57</v>
      </c>
      <c r="I23" s="159">
        <f>'Jul-Sep'!C22</f>
        <v>334</v>
      </c>
      <c r="J23" s="159">
        <f>'Jul-Sep'!E22</f>
        <v>858.5</v>
      </c>
      <c r="K23" s="91"/>
      <c r="L23" s="91"/>
    </row>
    <row r="24" spans="1:12" ht="16.5" thickBot="1" x14ac:dyDescent="0.3">
      <c r="A24" s="81" t="s">
        <v>107</v>
      </c>
      <c r="B24" s="78">
        <f>'Oct-Dec'!B20+'Oct-Dec'!B22</f>
        <v>11</v>
      </c>
      <c r="C24" s="78">
        <f>'Oct-Dec'!C20+'Oct-Dec'!C22</f>
        <v>117</v>
      </c>
      <c r="D24" s="78">
        <f>'Oct-Dec'!E20+'Oct-Dec'!E22</f>
        <v>351</v>
      </c>
      <c r="E24" s="78">
        <f>'Oct-Dec'!B23</f>
        <v>11</v>
      </c>
      <c r="F24" s="78">
        <f>'Oct-Dec'!C23</f>
        <v>57</v>
      </c>
      <c r="G24" s="78">
        <f>'Oct-Dec'!E23</f>
        <v>171</v>
      </c>
      <c r="H24" s="159">
        <f>'Oct-Dec'!B21</f>
        <v>44</v>
      </c>
      <c r="I24" s="159">
        <f>'Oct-Dec'!C21</f>
        <v>297</v>
      </c>
      <c r="J24" s="159">
        <f>'Oct-Dec'!E21</f>
        <v>744</v>
      </c>
      <c r="K24" s="91"/>
      <c r="L24" s="91"/>
    </row>
    <row r="25" spans="1:12" ht="16.5" thickBot="1" x14ac:dyDescent="0.3">
      <c r="A25" s="82" t="s">
        <v>48</v>
      </c>
      <c r="B25" s="90">
        <f>SUM(B21:B24)</f>
        <v>50</v>
      </c>
      <c r="C25" s="90">
        <f t="shared" ref="C25:J25" si="0">SUM(C21:C24)</f>
        <v>454</v>
      </c>
      <c r="D25" s="90">
        <f t="shared" si="0"/>
        <v>1362</v>
      </c>
      <c r="E25" s="90">
        <f t="shared" si="0"/>
        <v>42</v>
      </c>
      <c r="F25" s="90">
        <f t="shared" si="0"/>
        <v>268</v>
      </c>
      <c r="G25" s="90">
        <f t="shared" si="0"/>
        <v>804</v>
      </c>
      <c r="H25" s="90">
        <f t="shared" si="0"/>
        <v>186</v>
      </c>
      <c r="I25" s="90">
        <f t="shared" si="0"/>
        <v>1281</v>
      </c>
      <c r="J25" s="90">
        <f t="shared" si="0"/>
        <v>3315</v>
      </c>
      <c r="K25" s="324">
        <f>13.85*(J25+G25+D25)</f>
        <v>75911.849999999991</v>
      </c>
      <c r="L25" s="91"/>
    </row>
    <row r="26" spans="1:12" ht="16.5" thickBot="1" x14ac:dyDescent="0.3">
      <c r="A26" s="91"/>
      <c r="B26" s="69"/>
      <c r="C26" s="69"/>
      <c r="D26" s="69"/>
      <c r="E26" s="91"/>
      <c r="F26" s="91"/>
      <c r="G26" s="91"/>
      <c r="H26" s="91"/>
      <c r="I26" s="91"/>
      <c r="J26" s="91"/>
    </row>
    <row r="27" spans="1:12" ht="15.75" thickBot="1" x14ac:dyDescent="0.3">
      <c r="A27" s="625" t="s">
        <v>20</v>
      </c>
      <c r="B27" s="626"/>
      <c r="C27" s="626"/>
      <c r="D27" s="626"/>
      <c r="E27" s="626"/>
      <c r="F27" s="626"/>
      <c r="G27" s="626"/>
      <c r="H27" s="626"/>
      <c r="I27" s="626"/>
      <c r="J27" s="626"/>
      <c r="K27" s="627"/>
    </row>
    <row r="28" spans="1:12" ht="48" thickBot="1" x14ac:dyDescent="0.3">
      <c r="A28" s="72" t="s">
        <v>45</v>
      </c>
      <c r="B28" s="73" t="s">
        <v>2</v>
      </c>
      <c r="C28" s="74" t="s">
        <v>16</v>
      </c>
      <c r="D28" s="74" t="s">
        <v>15</v>
      </c>
      <c r="E28" s="74" t="s">
        <v>65</v>
      </c>
      <c r="F28" s="633" t="s">
        <v>46</v>
      </c>
      <c r="G28" s="633"/>
      <c r="H28" s="633"/>
      <c r="I28" s="633"/>
      <c r="J28" s="634"/>
      <c r="K28" s="75" t="s">
        <v>47</v>
      </c>
    </row>
    <row r="29" spans="1:12" ht="15.75" x14ac:dyDescent="0.25">
      <c r="A29" s="76" t="s">
        <v>104</v>
      </c>
      <c r="B29" s="92">
        <f>'Jan-Mar'!B45</f>
        <v>23</v>
      </c>
      <c r="C29" s="92">
        <f>'Jan-Mar'!C45</f>
        <v>851</v>
      </c>
      <c r="D29" s="92">
        <f>'Jan-Mar'!D45</f>
        <v>158</v>
      </c>
      <c r="E29" s="92">
        <f>'Jan-Mar'!E45</f>
        <v>3</v>
      </c>
      <c r="F29" s="650" t="s">
        <v>426</v>
      </c>
      <c r="G29" s="650"/>
      <c r="H29" s="650"/>
      <c r="I29" s="650"/>
      <c r="J29" s="651"/>
      <c r="K29" s="93"/>
    </row>
    <row r="30" spans="1:12" ht="15.75" x14ac:dyDescent="0.25">
      <c r="A30" s="77" t="s">
        <v>105</v>
      </c>
      <c r="B30" s="150">
        <f>'Apr-Jun'!B49</f>
        <v>38</v>
      </c>
      <c r="C30" s="150">
        <f>'Apr-Jun'!C49</f>
        <v>705</v>
      </c>
      <c r="D30" s="150">
        <f>'Apr-Jun'!D49</f>
        <v>254</v>
      </c>
      <c r="E30" s="150">
        <f>'Apr-Jun'!E49</f>
        <v>1</v>
      </c>
      <c r="F30" s="638"/>
      <c r="G30" s="639"/>
      <c r="H30" s="639"/>
      <c r="I30" s="639"/>
      <c r="J30" s="640"/>
      <c r="K30" s="79"/>
    </row>
    <row r="31" spans="1:12" ht="15.75" x14ac:dyDescent="0.25">
      <c r="A31" s="80" t="s">
        <v>106</v>
      </c>
      <c r="B31" s="150">
        <f>'Jul-Sep'!B55</f>
        <v>11</v>
      </c>
      <c r="C31" s="150">
        <f>'Jul-Sep'!C55</f>
        <v>818</v>
      </c>
      <c r="D31" s="150">
        <f>'Jul-Sep'!D55</f>
        <v>237</v>
      </c>
      <c r="E31" s="150">
        <f>'Jul-Sep'!E55</f>
        <v>5</v>
      </c>
      <c r="K31" s="79"/>
    </row>
    <row r="32" spans="1:12" ht="16.5" thickBot="1" x14ac:dyDescent="0.3">
      <c r="A32" s="81" t="s">
        <v>107</v>
      </c>
      <c r="B32" s="151">
        <f>'Oct-Dec'!B68</f>
        <v>45</v>
      </c>
      <c r="C32" s="151">
        <f>'Oct-Dec'!C68</f>
        <v>2033</v>
      </c>
      <c r="D32" s="151">
        <f>'Oct-Dec'!D68</f>
        <v>191</v>
      </c>
      <c r="E32" s="151">
        <f>'Oct-Dec'!E68</f>
        <v>6</v>
      </c>
      <c r="F32" s="641"/>
      <c r="G32" s="642"/>
      <c r="H32" s="642"/>
      <c r="I32" s="642"/>
      <c r="J32" s="643"/>
      <c r="K32" s="89"/>
    </row>
    <row r="33" spans="1:15" ht="16.5" thickBot="1" x14ac:dyDescent="0.3">
      <c r="A33" s="82" t="s">
        <v>9</v>
      </c>
      <c r="B33" s="90">
        <f>SUM(B29:B32)</f>
        <v>117</v>
      </c>
      <c r="C33" s="94">
        <f>SUM(C29:C32)</f>
        <v>4407</v>
      </c>
      <c r="D33" s="94">
        <f>SUM(D29:D32)</f>
        <v>840</v>
      </c>
      <c r="E33" s="94">
        <f>SUM(E29:E32)</f>
        <v>15</v>
      </c>
      <c r="F33" s="84"/>
      <c r="G33" s="84"/>
      <c r="H33" s="84"/>
      <c r="I33" s="84"/>
      <c r="J33" s="84"/>
    </row>
    <row r="34" spans="1:15" ht="16.5" thickBot="1" x14ac:dyDescent="0.3">
      <c r="A34" s="95"/>
      <c r="B34" s="95"/>
      <c r="C34" s="95"/>
      <c r="D34" s="95"/>
      <c r="E34" s="69"/>
      <c r="F34" s="69"/>
    </row>
    <row r="35" spans="1:15" customFormat="1" ht="21.75" thickBot="1" x14ac:dyDescent="0.4">
      <c r="A35" s="389" t="s">
        <v>23</v>
      </c>
      <c r="B35" s="390"/>
      <c r="C35" s="390"/>
      <c r="D35" s="390"/>
      <c r="E35" s="390"/>
      <c r="F35" s="391"/>
    </row>
    <row r="36" spans="1:15" customFormat="1" ht="21" x14ac:dyDescent="0.25">
      <c r="A36" s="24"/>
      <c r="B36" s="25" t="s">
        <v>24</v>
      </c>
      <c r="C36" s="26" t="s">
        <v>25</v>
      </c>
      <c r="D36" s="27" t="s">
        <v>26</v>
      </c>
      <c r="E36" s="27" t="s">
        <v>41</v>
      </c>
    </row>
    <row r="37" spans="1:15" customFormat="1" ht="22.5" customHeight="1" thickBot="1" x14ac:dyDescent="0.3">
      <c r="A37" s="24"/>
      <c r="B37" s="28">
        <f>SUM(B9+B17+B33)</f>
        <v>985</v>
      </c>
      <c r="C37" s="28">
        <f t="shared" ref="C37:D37" si="1">SUM(C9+C17+C33)</f>
        <v>8536</v>
      </c>
      <c r="D37" s="28">
        <f t="shared" si="1"/>
        <v>4260</v>
      </c>
      <c r="E37" s="29">
        <f>SUM(E33)</f>
        <v>15</v>
      </c>
    </row>
    <row r="38" spans="1:15" ht="16.5" thickBot="1" x14ac:dyDescent="0.3">
      <c r="A38" s="95"/>
      <c r="B38" s="95"/>
      <c r="C38" s="95"/>
      <c r="D38" s="95"/>
      <c r="E38" s="69"/>
      <c r="F38" s="69"/>
    </row>
    <row r="39" spans="1:15" ht="16.5" thickBot="1" x14ac:dyDescent="0.3">
      <c r="A39" s="625" t="s">
        <v>11</v>
      </c>
      <c r="B39" s="648"/>
      <c r="C39" s="648"/>
      <c r="D39" s="648"/>
      <c r="E39" s="648"/>
      <c r="F39" s="648"/>
      <c r="G39" s="648"/>
      <c r="H39" s="648"/>
      <c r="I39" s="648"/>
      <c r="J39" s="648"/>
      <c r="K39" s="649"/>
    </row>
    <row r="40" spans="1:15" ht="63.75" thickBot="1" x14ac:dyDescent="0.3">
      <c r="A40" s="96" t="s">
        <v>45</v>
      </c>
      <c r="B40" s="97" t="s">
        <v>49</v>
      </c>
      <c r="C40" s="97" t="s">
        <v>40</v>
      </c>
      <c r="D40" s="97" t="s">
        <v>50</v>
      </c>
      <c r="E40" s="97" t="s">
        <v>7</v>
      </c>
      <c r="F40" s="97" t="s">
        <v>51</v>
      </c>
      <c r="G40" s="122" t="s">
        <v>42</v>
      </c>
      <c r="H40" s="113" t="s">
        <v>61</v>
      </c>
      <c r="I40" s="113" t="s">
        <v>73</v>
      </c>
      <c r="J40" s="168" t="s">
        <v>85</v>
      </c>
      <c r="K40" s="75" t="s">
        <v>52</v>
      </c>
      <c r="N40" s="628"/>
      <c r="O40" s="628"/>
    </row>
    <row r="41" spans="1:15" ht="32.25" thickBot="1" x14ac:dyDescent="0.3">
      <c r="A41" s="98" t="s">
        <v>108</v>
      </c>
      <c r="B41" s="154">
        <f>'Jan-Mar'!C113</f>
        <v>497</v>
      </c>
      <c r="C41" s="154">
        <f>'Jan-Mar'!D113</f>
        <v>5</v>
      </c>
      <c r="D41" s="154">
        <f>'Jan-Mar'!E113</f>
        <v>55</v>
      </c>
      <c r="E41" s="154">
        <f>'Jan-Mar'!F113</f>
        <v>35</v>
      </c>
      <c r="F41" s="154">
        <f>'Jan-Mar'!G113</f>
        <v>12</v>
      </c>
      <c r="G41" s="154">
        <f>'Jan-Mar'!H113</f>
        <v>159</v>
      </c>
      <c r="H41" s="154">
        <f>'Jan-Mar'!I113</f>
        <v>0</v>
      </c>
      <c r="I41" s="154">
        <f>'Jan-Mar'!J113</f>
        <v>1522</v>
      </c>
      <c r="J41" s="154">
        <f>'Jan-Mar'!K113</f>
        <v>2</v>
      </c>
      <c r="K41" s="79"/>
      <c r="N41" s="629"/>
      <c r="O41" s="629"/>
    </row>
    <row r="42" spans="1:15" ht="32.25" thickBot="1" x14ac:dyDescent="0.3">
      <c r="A42" s="99" t="s">
        <v>109</v>
      </c>
      <c r="B42" s="154">
        <f>'Jan-Mar'!C93</f>
        <v>45</v>
      </c>
      <c r="C42" s="154">
        <f>'Jan-Mar'!D93</f>
        <v>10</v>
      </c>
      <c r="D42" s="154">
        <f>'Jan-Mar'!E93</f>
        <v>0</v>
      </c>
      <c r="E42" s="154">
        <f>'Jan-Mar'!F93</f>
        <v>0</v>
      </c>
      <c r="F42" s="154">
        <f>'Jan-Mar'!G93</f>
        <v>12</v>
      </c>
      <c r="G42" s="154">
        <f>'Jan-Mar'!H93</f>
        <v>3063</v>
      </c>
      <c r="H42" s="154">
        <f>'Jan-Mar'!I93</f>
        <v>0</v>
      </c>
      <c r="I42" s="154"/>
      <c r="J42" s="154">
        <f>'Jan-Mar'!J93</f>
        <v>4</v>
      </c>
      <c r="K42" s="153"/>
      <c r="N42" s="91"/>
      <c r="O42" s="91"/>
    </row>
    <row r="43" spans="1:15" ht="33" thickTop="1" thickBot="1" x14ac:dyDescent="0.3">
      <c r="A43" s="98" t="s">
        <v>110</v>
      </c>
      <c r="B43" s="101">
        <f>'Apr-Jun'!C115</f>
        <v>166</v>
      </c>
      <c r="C43" s="101">
        <f>'Apr-Jun'!D115</f>
        <v>2</v>
      </c>
      <c r="D43" s="101">
        <f>'Apr-Jun'!E115</f>
        <v>42</v>
      </c>
      <c r="E43" s="101">
        <f>'Apr-Jun'!F115</f>
        <v>36</v>
      </c>
      <c r="F43" s="101">
        <f>'Apr-Jun'!G115</f>
        <v>8</v>
      </c>
      <c r="G43" s="101">
        <f>'Apr-Jun'!H115</f>
        <v>101</v>
      </c>
      <c r="H43" s="101">
        <f>'Apr-Jun'!I115</f>
        <v>0</v>
      </c>
      <c r="I43" s="101">
        <f>'Apr-Jun'!J115</f>
        <v>467</v>
      </c>
      <c r="J43" s="101">
        <f>'Apr-Jun'!K115</f>
        <v>2</v>
      </c>
      <c r="K43" s="79"/>
      <c r="N43" s="629"/>
      <c r="O43" s="629"/>
    </row>
    <row r="44" spans="1:15" ht="33" thickTop="1" thickBot="1" x14ac:dyDescent="0.3">
      <c r="A44" s="102" t="s">
        <v>111</v>
      </c>
      <c r="B44" s="155">
        <f>'Apr-Jun'!C101</f>
        <v>58</v>
      </c>
      <c r="C44" s="155">
        <f>'Apr-Jun'!D101</f>
        <v>13</v>
      </c>
      <c r="D44" s="155">
        <f>'Apr-Jun'!E101</f>
        <v>0</v>
      </c>
      <c r="E44" s="155">
        <f>'Apr-Jun'!F101</f>
        <v>0</v>
      </c>
      <c r="F44" s="155">
        <f>'Apr-Jun'!G101</f>
        <v>1</v>
      </c>
      <c r="G44" s="155">
        <f>'Apr-Jun'!H101</f>
        <v>600</v>
      </c>
      <c r="H44" s="155">
        <f>'Apr-Jun'!I101</f>
        <v>0</v>
      </c>
      <c r="I44" s="155"/>
      <c r="J44" s="167">
        <f>'Apr-Jun'!J101</f>
        <v>5</v>
      </c>
      <c r="K44" s="153"/>
      <c r="N44" s="629"/>
      <c r="O44" s="629"/>
    </row>
    <row r="45" spans="1:15" ht="33" thickTop="1" thickBot="1" x14ac:dyDescent="0.3">
      <c r="A45" s="100" t="s">
        <v>112</v>
      </c>
      <c r="B45" s="101">
        <f>'Jul-Sep'!C109</f>
        <v>100</v>
      </c>
      <c r="C45" s="101">
        <f>'Jul-Sep'!D109</f>
        <v>2</v>
      </c>
      <c r="D45" s="101">
        <f>'Jul-Sep'!E109</f>
        <v>8</v>
      </c>
      <c r="E45" s="101">
        <f>'Jul-Sep'!F109</f>
        <v>8</v>
      </c>
      <c r="F45" s="101">
        <f>'Jul-Sep'!G109</f>
        <v>0</v>
      </c>
      <c r="G45" s="101">
        <f>'Jul-Sep'!H109</f>
        <v>32</v>
      </c>
      <c r="H45" s="101">
        <f>'Jul-Sep'!I109</f>
        <v>0</v>
      </c>
      <c r="I45" s="101">
        <f>'Jul-Sep'!J109</f>
        <v>254</v>
      </c>
      <c r="J45" s="101">
        <f>'Jul-Sep'!K109</f>
        <v>2</v>
      </c>
      <c r="K45" s="79"/>
      <c r="N45" s="629"/>
      <c r="O45" s="629"/>
    </row>
    <row r="46" spans="1:15" ht="32.25" thickBot="1" x14ac:dyDescent="0.3">
      <c r="A46" s="99" t="s">
        <v>113</v>
      </c>
      <c r="B46" s="156">
        <f>'Jul-Sep'!C93</f>
        <v>0</v>
      </c>
      <c r="C46" s="156">
        <f>'Jul-Sep'!D93</f>
        <v>0</v>
      </c>
      <c r="D46" s="156">
        <f>'Jul-Sep'!E93</f>
        <v>1</v>
      </c>
      <c r="E46" s="156">
        <f>'Jul-Sep'!F93</f>
        <v>0</v>
      </c>
      <c r="F46" s="156">
        <f>'Jul-Sep'!G93</f>
        <v>0</v>
      </c>
      <c r="G46" s="156">
        <f>'Jul-Sep'!H93</f>
        <v>3</v>
      </c>
      <c r="H46" s="156">
        <f>'Jul-Sep'!I93</f>
        <v>1</v>
      </c>
      <c r="I46" s="156"/>
      <c r="J46" s="156">
        <f>'Jul-Sep'!J93</f>
        <v>2</v>
      </c>
      <c r="K46" s="153"/>
      <c r="N46" s="629"/>
      <c r="O46" s="629"/>
    </row>
    <row r="47" spans="1:15" ht="33" thickTop="1" thickBot="1" x14ac:dyDescent="0.3">
      <c r="A47" s="100" t="s">
        <v>114</v>
      </c>
      <c r="B47" s="101">
        <f>'Oct-Dec'!C130</f>
        <v>15</v>
      </c>
      <c r="C47" s="101">
        <f>'Oct-Dec'!D130</f>
        <v>5</v>
      </c>
      <c r="D47" s="101">
        <f>'Oct-Dec'!E130</f>
        <v>8</v>
      </c>
      <c r="E47" s="101">
        <f>'Oct-Dec'!F130</f>
        <v>5</v>
      </c>
      <c r="F47" s="101">
        <f>'Oct-Dec'!G130</f>
        <v>1</v>
      </c>
      <c r="G47" s="101">
        <f>'Oct-Dec'!H130</f>
        <v>25</v>
      </c>
      <c r="H47" s="101">
        <f>'Oct-Dec'!I130</f>
        <v>0</v>
      </c>
      <c r="I47" s="101">
        <f>'Oct-Dec'!J130</f>
        <v>383</v>
      </c>
      <c r="J47" s="101">
        <f>'Oct-Dec'!K130</f>
        <v>11</v>
      </c>
      <c r="K47" s="79"/>
      <c r="N47" s="91"/>
      <c r="O47" s="91"/>
    </row>
    <row r="48" spans="1:15" ht="32.25" thickBot="1" x14ac:dyDescent="0.3">
      <c r="A48" s="102" t="s">
        <v>115</v>
      </c>
      <c r="B48" s="155">
        <f>'Oct-Dec'!C114</f>
        <v>259</v>
      </c>
      <c r="C48" s="155">
        <f>'Oct-Dec'!D114</f>
        <v>5</v>
      </c>
      <c r="D48" s="155">
        <f>'Oct-Dec'!E114</f>
        <v>5</v>
      </c>
      <c r="E48" s="155">
        <f>'Oct-Dec'!F114</f>
        <v>23</v>
      </c>
      <c r="F48" s="155">
        <f>'Oct-Dec'!G114</f>
        <v>0</v>
      </c>
      <c r="G48" s="155">
        <f>'Oct-Dec'!H114</f>
        <v>2</v>
      </c>
      <c r="H48" s="155">
        <f>'Oct-Dec'!I114</f>
        <v>4</v>
      </c>
      <c r="I48" s="155"/>
      <c r="J48" s="155">
        <f>'Oct-Dec'!J114</f>
        <v>33</v>
      </c>
      <c r="K48" s="153"/>
      <c r="N48" s="629"/>
      <c r="O48" s="629"/>
    </row>
    <row r="49" spans="1:15" ht="17.25" thickTop="1" thickBot="1" x14ac:dyDescent="0.3">
      <c r="A49" s="75" t="s">
        <v>59</v>
      </c>
      <c r="B49" s="191">
        <f t="shared" ref="B49:J50" si="2">B41+B43+B45+B47</f>
        <v>778</v>
      </c>
      <c r="C49" s="192">
        <f t="shared" si="2"/>
        <v>14</v>
      </c>
      <c r="D49" s="192">
        <f t="shared" si="2"/>
        <v>113</v>
      </c>
      <c r="E49" s="192">
        <f t="shared" si="2"/>
        <v>84</v>
      </c>
      <c r="F49" s="192">
        <f t="shared" si="2"/>
        <v>21</v>
      </c>
      <c r="G49" s="192">
        <f t="shared" si="2"/>
        <v>317</v>
      </c>
      <c r="H49" s="192">
        <f t="shared" si="2"/>
        <v>0</v>
      </c>
      <c r="I49" s="192">
        <f t="shared" si="2"/>
        <v>2626</v>
      </c>
      <c r="J49" s="192">
        <f t="shared" si="2"/>
        <v>17</v>
      </c>
      <c r="K49" s="152"/>
      <c r="N49" s="91"/>
      <c r="O49" s="91"/>
    </row>
    <row r="50" spans="1:15" ht="16.5" thickBot="1" x14ac:dyDescent="0.3">
      <c r="A50" s="75" t="s">
        <v>60</v>
      </c>
      <c r="B50" s="191">
        <f t="shared" si="2"/>
        <v>362</v>
      </c>
      <c r="C50" s="192">
        <f t="shared" si="2"/>
        <v>28</v>
      </c>
      <c r="D50" s="192">
        <f t="shared" si="2"/>
        <v>6</v>
      </c>
      <c r="E50" s="192">
        <f t="shared" si="2"/>
        <v>23</v>
      </c>
      <c r="F50" s="192">
        <f t="shared" si="2"/>
        <v>13</v>
      </c>
      <c r="G50" s="192">
        <f t="shared" si="2"/>
        <v>3668</v>
      </c>
      <c r="H50" s="192">
        <f t="shared" si="2"/>
        <v>5</v>
      </c>
      <c r="I50" s="192">
        <f t="shared" si="2"/>
        <v>0</v>
      </c>
      <c r="J50" s="192">
        <f t="shared" si="2"/>
        <v>44</v>
      </c>
      <c r="K50" s="119"/>
      <c r="N50" s="629"/>
      <c r="O50" s="629"/>
    </row>
    <row r="51" spans="1:15" ht="16.5" thickBot="1" x14ac:dyDescent="0.3">
      <c r="A51" s="188" t="s">
        <v>9</v>
      </c>
      <c r="B51" s="189">
        <f>SUM(B49:B50)</f>
        <v>1140</v>
      </c>
      <c r="C51" s="189">
        <f t="shared" ref="C51:H51" si="3">SUM(C49:C50)</f>
        <v>42</v>
      </c>
      <c r="D51" s="189">
        <f t="shared" si="3"/>
        <v>119</v>
      </c>
      <c r="E51" s="189">
        <f t="shared" si="3"/>
        <v>107</v>
      </c>
      <c r="F51" s="189">
        <f t="shared" si="3"/>
        <v>34</v>
      </c>
      <c r="G51" s="189">
        <f t="shared" si="3"/>
        <v>3985</v>
      </c>
      <c r="H51" s="189">
        <f t="shared" si="3"/>
        <v>5</v>
      </c>
      <c r="I51" s="189">
        <f>SUM(I49:I50)</f>
        <v>2626</v>
      </c>
      <c r="J51" s="189">
        <f>SUM(J49:J50)</f>
        <v>61</v>
      </c>
      <c r="K51" s="190"/>
      <c r="N51" s="91"/>
      <c r="O51" s="91"/>
    </row>
    <row r="52" spans="1:15" ht="16.5" thickBot="1" x14ac:dyDescent="0.3">
      <c r="A52" s="95"/>
      <c r="B52" s="95"/>
      <c r="C52" s="69"/>
      <c r="D52" s="69"/>
      <c r="E52" s="69"/>
      <c r="F52" s="69"/>
      <c r="G52" s="69"/>
      <c r="H52" s="69"/>
      <c r="I52" s="69"/>
      <c r="J52" s="91"/>
      <c r="K52" s="91"/>
      <c r="L52" s="91"/>
      <c r="M52" s="91"/>
    </row>
    <row r="53" spans="1:15" ht="16.5" thickBot="1" x14ac:dyDescent="0.3">
      <c r="A53" s="659" t="s">
        <v>12</v>
      </c>
      <c r="B53" s="660"/>
      <c r="C53" s="660"/>
      <c r="D53" s="661"/>
      <c r="E53" s="125"/>
      <c r="F53" s="125"/>
      <c r="G53" s="125"/>
      <c r="H53" s="125"/>
      <c r="I53" s="125"/>
      <c r="J53" s="91"/>
      <c r="K53" s="91"/>
      <c r="L53" s="91"/>
      <c r="M53" s="91"/>
    </row>
    <row r="54" spans="1:15" ht="16.5" thickBot="1" x14ac:dyDescent="0.3">
      <c r="A54" s="662" t="s">
        <v>116</v>
      </c>
      <c r="B54" s="663"/>
      <c r="C54" s="663"/>
      <c r="D54" s="664"/>
      <c r="E54" s="125"/>
      <c r="F54" s="91"/>
      <c r="G54" s="125"/>
      <c r="H54" s="91"/>
      <c r="I54" s="125"/>
      <c r="J54" s="91"/>
      <c r="K54" s="91"/>
      <c r="L54" s="91"/>
      <c r="M54" s="91"/>
    </row>
    <row r="55" spans="1:15" s="169" customFormat="1" ht="16.5" thickBot="1" x14ac:dyDescent="0.3">
      <c r="A55" s="404" t="s">
        <v>12</v>
      </c>
      <c r="B55" s="665"/>
      <c r="C55" s="491" t="s">
        <v>5</v>
      </c>
      <c r="D55" s="492"/>
      <c r="E55" s="490" t="s">
        <v>18</v>
      </c>
      <c r="F55" s="490"/>
      <c r="G55" s="490"/>
      <c r="H55" s="490"/>
      <c r="I55"/>
      <c r="J55"/>
    </row>
    <row r="56" spans="1:15" s="169" customFormat="1" ht="15.75" x14ac:dyDescent="0.25">
      <c r="A56" s="170" t="s">
        <v>4</v>
      </c>
      <c r="B56" s="5" t="s">
        <v>17</v>
      </c>
      <c r="C56" s="184" t="s">
        <v>14</v>
      </c>
      <c r="D56" s="185"/>
      <c r="E56" s="666"/>
      <c r="F56" s="666"/>
      <c r="G56" s="666"/>
      <c r="H56" s="666"/>
      <c r="I56"/>
      <c r="J56"/>
    </row>
    <row r="57" spans="1:15" customFormat="1" ht="18.75" customHeight="1" x14ac:dyDescent="0.25">
      <c r="A57" s="44" t="s">
        <v>95</v>
      </c>
      <c r="B57" s="44">
        <v>1</v>
      </c>
      <c r="C57" s="355" t="s">
        <v>96</v>
      </c>
      <c r="D57" s="356"/>
      <c r="E57" s="331" t="s">
        <v>102</v>
      </c>
      <c r="F57" s="332"/>
      <c r="G57" s="332"/>
      <c r="H57" s="333"/>
    </row>
    <row r="58" spans="1:15" customFormat="1" ht="18.75" customHeight="1" x14ac:dyDescent="0.25">
      <c r="A58" s="44" t="s">
        <v>230</v>
      </c>
      <c r="B58" s="44">
        <v>4</v>
      </c>
      <c r="C58" s="355" t="s">
        <v>96</v>
      </c>
      <c r="D58" s="356"/>
      <c r="E58" s="331"/>
      <c r="F58" s="332"/>
      <c r="G58" s="332"/>
      <c r="H58" s="333"/>
    </row>
    <row r="59" spans="1:15" customFormat="1" ht="18.75" customHeight="1" x14ac:dyDescent="0.25">
      <c r="A59" s="44" t="s">
        <v>232</v>
      </c>
      <c r="B59" s="44">
        <v>10</v>
      </c>
      <c r="C59" s="355" t="s">
        <v>231</v>
      </c>
      <c r="D59" s="356"/>
      <c r="E59" s="331"/>
      <c r="F59" s="332"/>
      <c r="G59" s="332"/>
      <c r="H59" s="333"/>
    </row>
    <row r="60" spans="1:15" customFormat="1" ht="18.75" customHeight="1" x14ac:dyDescent="0.25">
      <c r="A60" s="44" t="s">
        <v>233</v>
      </c>
      <c r="B60" s="44">
        <v>10</v>
      </c>
      <c r="C60" s="355" t="s">
        <v>231</v>
      </c>
      <c r="D60" s="356"/>
      <c r="E60" s="331"/>
      <c r="F60" s="332"/>
      <c r="G60" s="332"/>
      <c r="H60" s="333"/>
    </row>
    <row r="61" spans="1:15" customFormat="1" ht="18.75" customHeight="1" x14ac:dyDescent="0.25">
      <c r="A61" s="44" t="s">
        <v>234</v>
      </c>
      <c r="B61" s="44">
        <v>5</v>
      </c>
      <c r="C61" s="355" t="s">
        <v>235</v>
      </c>
      <c r="D61" s="356"/>
      <c r="E61" s="331" t="s">
        <v>236</v>
      </c>
      <c r="F61" s="332"/>
      <c r="G61" s="332"/>
      <c r="H61" s="333"/>
    </row>
    <row r="62" spans="1:15" customFormat="1" ht="18.75" customHeight="1" x14ac:dyDescent="0.25">
      <c r="A62" s="44" t="s">
        <v>97</v>
      </c>
      <c r="B62" s="44">
        <v>1</v>
      </c>
      <c r="C62" s="355" t="s">
        <v>96</v>
      </c>
      <c r="D62" s="356"/>
      <c r="E62" s="331" t="s">
        <v>102</v>
      </c>
      <c r="F62" s="332"/>
      <c r="G62" s="332"/>
      <c r="H62" s="333"/>
    </row>
    <row r="63" spans="1:15" customFormat="1" ht="18.75" customHeight="1" x14ac:dyDescent="0.25">
      <c r="A63" s="44" t="s">
        <v>179</v>
      </c>
      <c r="B63" s="44">
        <v>1</v>
      </c>
      <c r="C63" s="355" t="s">
        <v>180</v>
      </c>
      <c r="D63" s="356"/>
      <c r="E63" s="331" t="s">
        <v>181</v>
      </c>
      <c r="F63" s="332"/>
      <c r="G63" s="332"/>
      <c r="H63" s="333"/>
    </row>
    <row r="64" spans="1:15" customFormat="1" ht="18.75" customHeight="1" x14ac:dyDescent="0.25">
      <c r="A64" s="44" t="s">
        <v>182</v>
      </c>
      <c r="B64" s="44">
        <v>1</v>
      </c>
      <c r="C64" s="355" t="s">
        <v>180</v>
      </c>
      <c r="D64" s="356"/>
      <c r="E64" s="331" t="s">
        <v>181</v>
      </c>
      <c r="F64" s="332"/>
      <c r="G64" s="332"/>
      <c r="H64" s="333"/>
    </row>
    <row r="65" spans="1:13" customFormat="1" ht="18.75" customHeight="1" x14ac:dyDescent="0.25">
      <c r="A65" s="44" t="s">
        <v>188</v>
      </c>
      <c r="B65" s="44">
        <v>1</v>
      </c>
      <c r="C65" s="355" t="s">
        <v>96</v>
      </c>
      <c r="D65" s="356"/>
      <c r="E65" s="331" t="s">
        <v>190</v>
      </c>
      <c r="F65" s="332"/>
      <c r="G65" s="332"/>
      <c r="H65" s="333"/>
    </row>
    <row r="66" spans="1:13" customFormat="1" ht="18.75" customHeight="1" x14ac:dyDescent="0.25">
      <c r="A66" s="44" t="s">
        <v>203</v>
      </c>
      <c r="B66" s="44">
        <v>3</v>
      </c>
      <c r="C66" s="355" t="s">
        <v>96</v>
      </c>
      <c r="D66" s="356"/>
      <c r="E66" s="331"/>
      <c r="F66" s="332"/>
      <c r="G66" s="332"/>
      <c r="H66" s="333"/>
    </row>
    <row r="67" spans="1:13" customFormat="1" ht="18.75" customHeight="1" x14ac:dyDescent="0.25">
      <c r="A67" s="44" t="s">
        <v>97</v>
      </c>
      <c r="B67" s="44">
        <v>3</v>
      </c>
      <c r="C67" s="355" t="s">
        <v>96</v>
      </c>
      <c r="D67" s="356"/>
      <c r="E67" s="383"/>
      <c r="F67" s="384"/>
      <c r="G67" s="384"/>
      <c r="H67" s="385"/>
    </row>
    <row r="68" spans="1:13" customFormat="1" ht="18.75" customHeight="1" x14ac:dyDescent="0.25">
      <c r="A68" s="44" t="s">
        <v>204</v>
      </c>
      <c r="B68" s="44">
        <v>1</v>
      </c>
      <c r="C68" s="355" t="s">
        <v>205</v>
      </c>
      <c r="D68" s="356"/>
      <c r="E68" s="383"/>
      <c r="F68" s="442"/>
      <c r="G68" s="442"/>
      <c r="H68" s="443"/>
    </row>
    <row r="69" spans="1:13" customFormat="1" ht="16.5" customHeight="1" thickBot="1" x14ac:dyDescent="0.3">
      <c r="A69" s="44" t="s">
        <v>199</v>
      </c>
      <c r="B69" s="44">
        <v>1</v>
      </c>
      <c r="C69" s="355" t="s">
        <v>205</v>
      </c>
      <c r="D69" s="356"/>
      <c r="E69" s="383"/>
      <c r="F69" s="384"/>
      <c r="G69" s="384"/>
      <c r="H69" s="385"/>
    </row>
    <row r="70" spans="1:13" customFormat="1" ht="19.5" customHeight="1" thickBot="1" x14ac:dyDescent="0.3">
      <c r="A70" s="123" t="s">
        <v>9</v>
      </c>
      <c r="B70" s="124">
        <f>SUM(B57:B69)</f>
        <v>42</v>
      </c>
      <c r="C70" s="186"/>
      <c r="D70" s="187"/>
      <c r="E70" s="187"/>
      <c r="F70" s="187"/>
      <c r="G70" s="187"/>
      <c r="H70" s="187"/>
    </row>
    <row r="71" spans="1:13" ht="16.5" thickBot="1" x14ac:dyDescent="0.3">
      <c r="A71" s="682"/>
      <c r="B71" s="682"/>
      <c r="C71" s="682"/>
      <c r="D71" s="682"/>
      <c r="E71" s="682"/>
      <c r="F71" s="682"/>
      <c r="G71" s="682"/>
      <c r="H71" s="682"/>
      <c r="I71" s="682"/>
      <c r="J71" s="91"/>
      <c r="K71" s="91"/>
      <c r="L71" s="91"/>
      <c r="M71" s="91"/>
    </row>
    <row r="72" spans="1:13" ht="16.5" thickBot="1" x14ac:dyDescent="0.3">
      <c r="A72" s="659" t="s">
        <v>12</v>
      </c>
      <c r="B72" s="660"/>
      <c r="C72" s="660"/>
      <c r="D72" s="661"/>
      <c r="E72" s="125"/>
      <c r="F72" s="125"/>
      <c r="G72" s="125"/>
      <c r="H72" s="125"/>
      <c r="I72" s="125"/>
      <c r="J72" s="91"/>
      <c r="K72" s="91"/>
      <c r="L72" s="91"/>
      <c r="M72" s="91"/>
    </row>
    <row r="73" spans="1:13" ht="15.75" x14ac:dyDescent="0.25">
      <c r="A73" s="662" t="s">
        <v>117</v>
      </c>
      <c r="B73" s="663"/>
      <c r="C73" s="663"/>
      <c r="D73" s="664"/>
      <c r="E73" s="125"/>
      <c r="F73" s="125"/>
      <c r="G73" s="125"/>
      <c r="H73" s="125"/>
      <c r="I73" s="125"/>
      <c r="J73" s="91"/>
      <c r="K73" s="91"/>
      <c r="L73" s="91"/>
      <c r="M73" s="91"/>
    </row>
    <row r="74" spans="1:13" ht="16.5" thickBot="1" x14ac:dyDescent="0.3">
      <c r="A74" s="127" t="s">
        <v>4</v>
      </c>
      <c r="B74" s="128" t="s">
        <v>17</v>
      </c>
      <c r="C74" s="683" t="s">
        <v>14</v>
      </c>
      <c r="D74" s="684"/>
      <c r="E74" s="440" t="s">
        <v>18</v>
      </c>
      <c r="F74" s="440"/>
      <c r="G74" s="440"/>
      <c r="H74" s="440"/>
      <c r="I74" s="125"/>
      <c r="J74" s="91"/>
      <c r="K74" s="91"/>
      <c r="L74" s="91"/>
      <c r="M74" s="91"/>
    </row>
    <row r="75" spans="1:13" customFormat="1" ht="18.75" customHeight="1" x14ac:dyDescent="0.25">
      <c r="A75" s="214" t="s">
        <v>171</v>
      </c>
      <c r="B75" s="44">
        <v>3</v>
      </c>
      <c r="C75" s="355" t="s">
        <v>172</v>
      </c>
      <c r="D75" s="356"/>
      <c r="E75" s="383" t="s">
        <v>173</v>
      </c>
      <c r="F75" s="384"/>
      <c r="G75" s="384"/>
      <c r="H75" s="385"/>
    </row>
    <row r="76" spans="1:13" customFormat="1" ht="18.75" customHeight="1" x14ac:dyDescent="0.25">
      <c r="A76" s="214" t="s">
        <v>97</v>
      </c>
      <c r="B76" s="44">
        <v>3</v>
      </c>
      <c r="C76" s="355" t="s">
        <v>96</v>
      </c>
      <c r="D76" s="356"/>
      <c r="E76" s="383"/>
      <c r="F76" s="384"/>
      <c r="G76" s="384"/>
      <c r="H76" s="385"/>
    </row>
    <row r="77" spans="1:13" customFormat="1" ht="18.75" customHeight="1" x14ac:dyDescent="0.25">
      <c r="A77" s="214" t="s">
        <v>203</v>
      </c>
      <c r="B77" s="44">
        <v>3</v>
      </c>
      <c r="C77" s="355" t="s">
        <v>96</v>
      </c>
      <c r="D77" s="356"/>
      <c r="E77" s="383"/>
      <c r="F77" s="384"/>
      <c r="G77" s="384"/>
      <c r="H77" s="385"/>
    </row>
    <row r="78" spans="1:13" customFormat="1" ht="18.75" customHeight="1" x14ac:dyDescent="0.25">
      <c r="A78" s="214" t="s">
        <v>262</v>
      </c>
      <c r="B78" s="44">
        <v>1</v>
      </c>
      <c r="C78" s="355" t="s">
        <v>264</v>
      </c>
      <c r="D78" s="356"/>
      <c r="E78" s="383" t="s">
        <v>267</v>
      </c>
      <c r="F78" s="384"/>
      <c r="G78" s="384"/>
      <c r="H78" s="385"/>
    </row>
    <row r="79" spans="1:13" customFormat="1" ht="18.75" customHeight="1" x14ac:dyDescent="0.25">
      <c r="A79" s="214" t="s">
        <v>263</v>
      </c>
      <c r="B79" s="44">
        <v>1</v>
      </c>
      <c r="C79" s="355" t="s">
        <v>264</v>
      </c>
      <c r="D79" s="356"/>
      <c r="E79" s="331" t="s">
        <v>267</v>
      </c>
      <c r="F79" s="332"/>
      <c r="G79" s="332"/>
      <c r="H79" s="333"/>
    </row>
    <row r="80" spans="1:13" customFormat="1" ht="18.75" customHeight="1" x14ac:dyDescent="0.25">
      <c r="A80" s="214" t="s">
        <v>188</v>
      </c>
      <c r="B80" s="44">
        <v>1</v>
      </c>
      <c r="C80" s="355" t="s">
        <v>96</v>
      </c>
      <c r="D80" s="356"/>
      <c r="E80" s="449"/>
      <c r="F80" s="450"/>
      <c r="G80" s="450"/>
      <c r="H80" s="451"/>
    </row>
    <row r="81" spans="1:13" customFormat="1" ht="18.75" customHeight="1" x14ac:dyDescent="0.25">
      <c r="A81" s="214" t="s">
        <v>227</v>
      </c>
      <c r="B81" s="44">
        <v>3</v>
      </c>
      <c r="C81" s="355" t="s">
        <v>265</v>
      </c>
      <c r="D81" s="356"/>
      <c r="E81" s="383"/>
      <c r="F81" s="384"/>
      <c r="G81" s="384"/>
      <c r="H81" s="385"/>
    </row>
    <row r="82" spans="1:13" customFormat="1" ht="18.75" customHeight="1" x14ac:dyDescent="0.25">
      <c r="A82" s="214" t="s">
        <v>266</v>
      </c>
      <c r="B82" s="44">
        <v>1</v>
      </c>
      <c r="C82" s="355" t="s">
        <v>265</v>
      </c>
      <c r="D82" s="356"/>
      <c r="E82" s="383"/>
      <c r="F82" s="384"/>
      <c r="G82" s="384"/>
      <c r="H82" s="385"/>
    </row>
    <row r="83" spans="1:13" customFormat="1" ht="18.75" customHeight="1" x14ac:dyDescent="0.25">
      <c r="A83" s="214" t="s">
        <v>203</v>
      </c>
      <c r="B83" s="44">
        <v>3</v>
      </c>
      <c r="C83" s="355" t="s">
        <v>96</v>
      </c>
      <c r="D83" s="356"/>
      <c r="E83" s="383"/>
      <c r="F83" s="384"/>
      <c r="G83" s="384"/>
      <c r="H83" s="385"/>
    </row>
    <row r="84" spans="1:13" customFormat="1" ht="18.75" customHeight="1" x14ac:dyDescent="0.25">
      <c r="A84" s="214" t="s">
        <v>97</v>
      </c>
      <c r="B84" s="44">
        <v>3</v>
      </c>
      <c r="C84" s="355" t="s">
        <v>96</v>
      </c>
      <c r="D84" s="356"/>
      <c r="E84" s="383"/>
      <c r="F84" s="384"/>
      <c r="G84" s="384"/>
      <c r="H84" s="385"/>
    </row>
    <row r="85" spans="1:13" customFormat="1" ht="18.75" customHeight="1" x14ac:dyDescent="0.25">
      <c r="A85" s="214" t="s">
        <v>291</v>
      </c>
      <c r="B85" s="44">
        <v>1</v>
      </c>
      <c r="C85" s="355" t="s">
        <v>290</v>
      </c>
      <c r="D85" s="356"/>
      <c r="E85" s="383"/>
      <c r="F85" s="384"/>
      <c r="G85" s="384"/>
      <c r="H85" s="385"/>
    </row>
    <row r="86" spans="1:13" customFormat="1" ht="18.75" customHeight="1" x14ac:dyDescent="0.25">
      <c r="A86" s="214" t="s">
        <v>272</v>
      </c>
      <c r="B86" s="44">
        <v>1</v>
      </c>
      <c r="C86" s="355" t="s">
        <v>96</v>
      </c>
      <c r="D86" s="356"/>
      <c r="E86" s="383"/>
      <c r="F86" s="384"/>
      <c r="G86" s="384"/>
      <c r="H86" s="385"/>
    </row>
    <row r="87" spans="1:13" customFormat="1" ht="18.75" customHeight="1" x14ac:dyDescent="0.25">
      <c r="A87" s="214" t="s">
        <v>203</v>
      </c>
      <c r="B87" s="44">
        <v>1</v>
      </c>
      <c r="C87" s="355" t="s">
        <v>274</v>
      </c>
      <c r="D87" s="356"/>
      <c r="E87" s="383"/>
      <c r="F87" s="384"/>
      <c r="G87" s="384"/>
      <c r="H87" s="385"/>
    </row>
    <row r="88" spans="1:13" customFormat="1" ht="18.75" customHeight="1" x14ac:dyDescent="0.25">
      <c r="A88" s="214" t="s">
        <v>273</v>
      </c>
      <c r="B88" s="44">
        <v>1</v>
      </c>
      <c r="C88" s="355" t="s">
        <v>275</v>
      </c>
      <c r="D88" s="356"/>
      <c r="E88" s="383"/>
      <c r="F88" s="384"/>
      <c r="G88" s="384"/>
      <c r="H88" s="385"/>
    </row>
    <row r="89" spans="1:13" customFormat="1" ht="18.75" customHeight="1" x14ac:dyDescent="0.25">
      <c r="A89" s="214" t="s">
        <v>232</v>
      </c>
      <c r="B89" s="61">
        <v>10</v>
      </c>
      <c r="C89" s="355" t="s">
        <v>304</v>
      </c>
      <c r="D89" s="356"/>
      <c r="E89" s="383"/>
      <c r="F89" s="384"/>
      <c r="G89" s="384"/>
      <c r="H89" s="385"/>
    </row>
    <row r="90" spans="1:13" customFormat="1" ht="18.75" customHeight="1" x14ac:dyDescent="0.25">
      <c r="A90" s="214" t="s">
        <v>233</v>
      </c>
      <c r="B90" s="61">
        <v>10</v>
      </c>
      <c r="C90" s="355" t="s">
        <v>304</v>
      </c>
      <c r="D90" s="356"/>
      <c r="E90" s="383"/>
      <c r="F90" s="384"/>
      <c r="G90" s="384"/>
      <c r="H90" s="385"/>
    </row>
    <row r="91" spans="1:13" customFormat="1" ht="18.75" customHeight="1" x14ac:dyDescent="0.25">
      <c r="A91" s="214" t="s">
        <v>234</v>
      </c>
      <c r="B91" s="39">
        <v>9</v>
      </c>
      <c r="C91" s="355" t="s">
        <v>303</v>
      </c>
      <c r="D91" s="356"/>
      <c r="E91" s="383"/>
      <c r="F91" s="384"/>
      <c r="G91" s="384"/>
      <c r="H91" s="385"/>
    </row>
    <row r="92" spans="1:13" customFormat="1" ht="18.75" customHeight="1" x14ac:dyDescent="0.25">
      <c r="A92" s="214" t="s">
        <v>286</v>
      </c>
      <c r="B92" s="45">
        <v>3</v>
      </c>
      <c r="C92" s="355" t="s">
        <v>96</v>
      </c>
      <c r="D92" s="356"/>
      <c r="E92" s="383"/>
      <c r="F92" s="384"/>
      <c r="G92" s="384"/>
      <c r="H92" s="385"/>
    </row>
    <row r="93" spans="1:13" customFormat="1" ht="18.75" customHeight="1" x14ac:dyDescent="0.25">
      <c r="A93" s="215" t="s">
        <v>234</v>
      </c>
      <c r="B93" s="48">
        <v>2</v>
      </c>
      <c r="C93" s="355" t="s">
        <v>287</v>
      </c>
      <c r="D93" s="356"/>
      <c r="E93" s="383"/>
      <c r="F93" s="384"/>
      <c r="G93" s="384"/>
      <c r="H93" s="385"/>
    </row>
    <row r="94" spans="1:13" customFormat="1" ht="18.75" customHeight="1" thickBot="1" x14ac:dyDescent="0.3">
      <c r="A94" s="216" t="s">
        <v>289</v>
      </c>
      <c r="B94" s="213">
        <v>3</v>
      </c>
      <c r="C94" s="482" t="s">
        <v>96</v>
      </c>
      <c r="D94" s="483"/>
      <c r="E94" s="484"/>
      <c r="F94" s="485"/>
      <c r="G94" s="485"/>
      <c r="H94" s="486"/>
    </row>
    <row r="95" spans="1:13" ht="16.5" thickBot="1" x14ac:dyDescent="0.3">
      <c r="A95" s="123" t="s">
        <v>9</v>
      </c>
      <c r="B95" s="124">
        <f>SUM(B75:B94)</f>
        <v>63</v>
      </c>
      <c r="C95" s="654"/>
      <c r="D95" s="655"/>
      <c r="E95" s="125"/>
      <c r="F95" s="125"/>
      <c r="G95" s="125"/>
      <c r="H95" s="125"/>
      <c r="I95" s="125"/>
      <c r="J95" s="91"/>
      <c r="K95" s="91"/>
      <c r="L95" s="91"/>
      <c r="M95" s="91"/>
    </row>
    <row r="96" spans="1:13" ht="16.5" thickBot="1" x14ac:dyDescent="0.3">
      <c r="A96" s="682"/>
      <c r="B96" s="682"/>
      <c r="C96" s="682"/>
      <c r="D96" s="682"/>
      <c r="E96" s="682"/>
      <c r="F96" s="682"/>
      <c r="G96" s="682"/>
      <c r="H96" s="682"/>
      <c r="I96" s="682"/>
      <c r="J96" s="91"/>
      <c r="K96" s="91"/>
      <c r="L96" s="91"/>
      <c r="M96" s="91"/>
    </row>
    <row r="97" spans="1:13" ht="16.5" thickBot="1" x14ac:dyDescent="0.3">
      <c r="A97" s="659" t="s">
        <v>12</v>
      </c>
      <c r="B97" s="660"/>
      <c r="C97" s="660"/>
      <c r="D97" s="661"/>
      <c r="E97" s="125"/>
      <c r="F97" s="125"/>
      <c r="G97" s="125"/>
      <c r="H97" s="125"/>
      <c r="I97" s="125"/>
      <c r="J97" s="91"/>
      <c r="K97" s="91"/>
      <c r="L97" s="91"/>
      <c r="M97" s="91"/>
    </row>
    <row r="98" spans="1:13" ht="16.5" thickBot="1" x14ac:dyDescent="0.3">
      <c r="A98" s="662" t="s">
        <v>118</v>
      </c>
      <c r="B98" s="663"/>
      <c r="C98" s="663"/>
      <c r="D98" s="664"/>
      <c r="E98" s="125"/>
      <c r="F98" s="125"/>
      <c r="G98" s="125"/>
      <c r="H98" s="125"/>
      <c r="I98" s="125"/>
      <c r="J98" s="91"/>
      <c r="K98" s="91"/>
      <c r="L98" s="91"/>
      <c r="M98" s="91"/>
    </row>
    <row r="99" spans="1:13" ht="16.5" thickBot="1" x14ac:dyDescent="0.3">
      <c r="A99" s="127" t="s">
        <v>4</v>
      </c>
      <c r="B99" s="128" t="s">
        <v>17</v>
      </c>
      <c r="C99" s="617" t="s">
        <v>14</v>
      </c>
      <c r="D99" s="618"/>
      <c r="E99" s="489" t="s">
        <v>18</v>
      </c>
      <c r="F99" s="615"/>
      <c r="G99" s="615"/>
      <c r="H99" s="616"/>
      <c r="I99" s="125"/>
      <c r="J99" s="91"/>
      <c r="K99" s="91"/>
      <c r="L99" s="91"/>
      <c r="M99" s="91"/>
    </row>
    <row r="100" spans="1:13" s="48" customFormat="1" ht="18.75" customHeight="1" x14ac:dyDescent="0.25">
      <c r="A100" s="44" t="s">
        <v>254</v>
      </c>
      <c r="B100" s="44">
        <v>1</v>
      </c>
      <c r="C100" s="355" t="s">
        <v>255</v>
      </c>
      <c r="D100" s="356"/>
      <c r="E100" s="524" t="s">
        <v>256</v>
      </c>
      <c r="F100" s="540"/>
      <c r="G100" s="540"/>
      <c r="H100" s="541"/>
    </row>
    <row r="101" spans="1:13" s="48" customFormat="1" ht="18.75" customHeight="1" x14ac:dyDescent="0.25">
      <c r="A101" s="214" t="s">
        <v>171</v>
      </c>
      <c r="B101" s="44">
        <v>3</v>
      </c>
      <c r="C101" s="607" t="s">
        <v>172</v>
      </c>
      <c r="D101" s="608"/>
      <c r="E101" s="609" t="s">
        <v>173</v>
      </c>
      <c r="F101" s="610"/>
      <c r="G101" s="610"/>
      <c r="H101" s="611"/>
    </row>
    <row r="102" spans="1:13" s="48" customFormat="1" ht="18.75" customHeight="1" x14ac:dyDescent="0.25">
      <c r="A102" s="44" t="s">
        <v>332</v>
      </c>
      <c r="B102" s="44">
        <v>1</v>
      </c>
      <c r="C102" s="607" t="s">
        <v>96</v>
      </c>
      <c r="D102" s="608"/>
      <c r="E102" s="604"/>
      <c r="F102" s="605"/>
      <c r="G102" s="605"/>
      <c r="H102" s="606"/>
    </row>
    <row r="103" spans="1:13" s="48" customFormat="1" ht="18.75" customHeight="1" x14ac:dyDescent="0.25">
      <c r="A103" s="44" t="s">
        <v>332</v>
      </c>
      <c r="B103" s="305">
        <v>1</v>
      </c>
      <c r="C103" s="327" t="s">
        <v>535</v>
      </c>
      <c r="D103" s="326"/>
      <c r="E103" s="328"/>
      <c r="F103" s="329"/>
      <c r="G103" s="329"/>
      <c r="H103" s="330"/>
    </row>
    <row r="104" spans="1:13" s="48" customFormat="1" ht="18.75" customHeight="1" x14ac:dyDescent="0.25">
      <c r="A104" s="44" t="s">
        <v>335</v>
      </c>
      <c r="B104" s="44">
        <v>1</v>
      </c>
      <c r="C104" s="607" t="s">
        <v>265</v>
      </c>
      <c r="D104" s="608"/>
      <c r="E104" s="604" t="s">
        <v>336</v>
      </c>
      <c r="F104" s="605"/>
      <c r="G104" s="605"/>
      <c r="H104" s="606"/>
    </row>
    <row r="105" spans="1:13" s="48" customFormat="1" ht="18.75" customHeight="1" x14ac:dyDescent="0.25">
      <c r="A105" s="44" t="s">
        <v>97</v>
      </c>
      <c r="B105" s="44">
        <v>3</v>
      </c>
      <c r="C105" s="607" t="s">
        <v>96</v>
      </c>
      <c r="D105" s="608"/>
      <c r="E105" s="612"/>
      <c r="F105" s="613"/>
      <c r="G105" s="613"/>
      <c r="H105" s="614"/>
    </row>
    <row r="106" spans="1:13" s="48" customFormat="1" ht="18.75" customHeight="1" x14ac:dyDescent="0.25">
      <c r="A106" s="44" t="s">
        <v>203</v>
      </c>
      <c r="B106" s="44">
        <v>3</v>
      </c>
      <c r="C106" s="607" t="s">
        <v>96</v>
      </c>
      <c r="D106" s="608"/>
      <c r="E106" s="612"/>
      <c r="F106" s="613"/>
      <c r="G106" s="613"/>
      <c r="H106" s="614"/>
    </row>
    <row r="107" spans="1:13" s="48" customFormat="1" ht="16.5" customHeight="1" x14ac:dyDescent="0.25">
      <c r="A107" s="44" t="s">
        <v>254</v>
      </c>
      <c r="B107" s="44">
        <v>2</v>
      </c>
      <c r="C107" s="607" t="s">
        <v>96</v>
      </c>
      <c r="D107" s="608"/>
      <c r="E107" s="604"/>
      <c r="F107" s="605"/>
      <c r="G107" s="605"/>
      <c r="H107" s="606"/>
    </row>
    <row r="108" spans="1:13" s="48" customFormat="1" ht="16.5" customHeight="1" x14ac:dyDescent="0.25">
      <c r="A108" s="292" t="s">
        <v>349</v>
      </c>
      <c r="B108" s="295">
        <v>1</v>
      </c>
      <c r="C108" s="607" t="s">
        <v>350</v>
      </c>
      <c r="D108" s="608"/>
      <c r="E108" s="604" t="s">
        <v>352</v>
      </c>
      <c r="F108" s="605"/>
      <c r="G108" s="605"/>
      <c r="H108" s="606"/>
    </row>
    <row r="109" spans="1:13" s="48" customFormat="1" ht="16.5" customHeight="1" x14ac:dyDescent="0.25">
      <c r="A109" s="296" t="s">
        <v>144</v>
      </c>
      <c r="B109" s="297">
        <v>1</v>
      </c>
      <c r="C109" s="607" t="s">
        <v>350</v>
      </c>
      <c r="D109" s="608"/>
      <c r="E109" s="604" t="s">
        <v>352</v>
      </c>
      <c r="F109" s="605"/>
      <c r="G109" s="605"/>
      <c r="H109" s="606"/>
    </row>
    <row r="110" spans="1:13" s="48" customFormat="1" ht="16.5" customHeight="1" x14ac:dyDescent="0.25">
      <c r="A110" s="296" t="s">
        <v>351</v>
      </c>
      <c r="B110" s="292">
        <v>1</v>
      </c>
      <c r="C110" s="656" t="s">
        <v>350</v>
      </c>
      <c r="D110" s="608"/>
      <c r="E110" s="604" t="s">
        <v>352</v>
      </c>
      <c r="F110" s="605"/>
      <c r="G110" s="605"/>
      <c r="H110" s="606"/>
    </row>
    <row r="111" spans="1:13" s="48" customFormat="1" ht="16.5" customHeight="1" x14ac:dyDescent="0.25">
      <c r="A111" s="296" t="s">
        <v>131</v>
      </c>
      <c r="B111" s="296">
        <v>1</v>
      </c>
      <c r="C111" s="656" t="s">
        <v>350</v>
      </c>
      <c r="D111" s="608"/>
      <c r="E111" s="604" t="s">
        <v>352</v>
      </c>
      <c r="F111" s="605"/>
      <c r="G111" s="605"/>
      <c r="H111" s="606"/>
    </row>
    <row r="112" spans="1:13" s="48" customFormat="1" ht="16.5" thickBot="1" x14ac:dyDescent="0.3">
      <c r="A112" s="298" t="s">
        <v>289</v>
      </c>
      <c r="B112" s="298">
        <v>3</v>
      </c>
      <c r="C112" s="657" t="s">
        <v>96</v>
      </c>
      <c r="D112" s="658"/>
      <c r="E112" s="604"/>
      <c r="F112" s="605"/>
      <c r="G112" s="605"/>
      <c r="H112" s="606"/>
    </row>
    <row r="113" spans="1:10" ht="16.5" thickBot="1" x14ac:dyDescent="0.3">
      <c r="A113" s="129" t="s">
        <v>9</v>
      </c>
      <c r="B113" s="130">
        <f>SUM(B100:B112)</f>
        <v>22</v>
      </c>
      <c r="C113" s="654"/>
      <c r="D113" s="655"/>
      <c r="E113" s="125"/>
      <c r="F113" s="125"/>
      <c r="G113" s="125"/>
      <c r="H113" s="125"/>
      <c r="I113" s="125"/>
      <c r="J113" s="103"/>
    </row>
    <row r="114" spans="1:10" ht="16.5" thickBot="1" x14ac:dyDescent="0.3">
      <c r="A114" s="131"/>
      <c r="B114" s="132"/>
      <c r="C114" s="133"/>
      <c r="D114" s="133"/>
      <c r="E114" s="125"/>
      <c r="F114" s="125"/>
      <c r="G114" s="125"/>
      <c r="H114" s="125"/>
      <c r="I114" s="125"/>
    </row>
    <row r="115" spans="1:10" ht="16.5" thickBot="1" x14ac:dyDescent="0.3">
      <c r="A115" s="659" t="s">
        <v>12</v>
      </c>
      <c r="B115" s="660"/>
      <c r="C115" s="660"/>
      <c r="D115" s="661"/>
      <c r="E115" s="125"/>
      <c r="F115" s="125"/>
      <c r="G115" s="125"/>
      <c r="H115" s="125"/>
      <c r="I115" s="125"/>
    </row>
    <row r="116" spans="1:10" ht="16.5" thickBot="1" x14ac:dyDescent="0.3">
      <c r="A116" s="662" t="s">
        <v>119</v>
      </c>
      <c r="B116" s="663"/>
      <c r="C116" s="663"/>
      <c r="D116" s="664"/>
      <c r="E116" s="125"/>
      <c r="F116" s="125"/>
      <c r="G116" s="125"/>
      <c r="H116" s="125"/>
      <c r="I116" s="125"/>
    </row>
    <row r="117" spans="1:10" ht="16.5" thickBot="1" x14ac:dyDescent="0.3">
      <c r="A117" s="127" t="s">
        <v>4</v>
      </c>
      <c r="B117" s="128" t="s">
        <v>17</v>
      </c>
      <c r="C117" s="617" t="s">
        <v>14</v>
      </c>
      <c r="D117" s="618"/>
      <c r="E117" s="489" t="s">
        <v>18</v>
      </c>
      <c r="F117" s="490"/>
      <c r="G117" s="490"/>
      <c r="H117" s="681"/>
      <c r="I117" s="125"/>
    </row>
    <row r="118" spans="1:10" s="48" customFormat="1" ht="18.75" customHeight="1" x14ac:dyDescent="0.25">
      <c r="A118" s="44" t="s">
        <v>356</v>
      </c>
      <c r="B118" s="44">
        <v>17</v>
      </c>
      <c r="C118" s="355" t="s">
        <v>353</v>
      </c>
      <c r="D118" s="356"/>
      <c r="E118" s="524"/>
      <c r="F118" s="540"/>
      <c r="G118" s="540"/>
      <c r="H118" s="541"/>
    </row>
    <row r="119" spans="1:10" s="48" customFormat="1" ht="18.75" customHeight="1" x14ac:dyDescent="0.25">
      <c r="A119" s="44" t="s">
        <v>355</v>
      </c>
      <c r="B119" s="44">
        <v>4</v>
      </c>
      <c r="C119" s="355" t="s">
        <v>354</v>
      </c>
      <c r="D119" s="356"/>
      <c r="E119" s="524"/>
      <c r="F119" s="540"/>
      <c r="G119" s="540"/>
      <c r="H119" s="541"/>
    </row>
    <row r="120" spans="1:10" s="48" customFormat="1" ht="18.75" customHeight="1" x14ac:dyDescent="0.25">
      <c r="A120" s="44" t="s">
        <v>188</v>
      </c>
      <c r="B120" s="44">
        <v>1</v>
      </c>
      <c r="C120" s="355" t="s">
        <v>390</v>
      </c>
      <c r="D120" s="356"/>
      <c r="E120" s="339" t="s">
        <v>391</v>
      </c>
      <c r="F120" s="340"/>
      <c r="G120" s="340"/>
      <c r="H120" s="341"/>
    </row>
    <row r="121" spans="1:10" s="48" customFormat="1" ht="18.75" customHeight="1" x14ac:dyDescent="0.25">
      <c r="A121" s="44" t="s">
        <v>188</v>
      </c>
      <c r="B121" s="44">
        <v>1</v>
      </c>
      <c r="C121" s="355" t="s">
        <v>96</v>
      </c>
      <c r="D121" s="356"/>
      <c r="E121" s="339" t="s">
        <v>394</v>
      </c>
      <c r="F121" s="340"/>
      <c r="G121" s="340"/>
      <c r="H121" s="341"/>
    </row>
    <row r="122" spans="1:10" s="48" customFormat="1" ht="18.75" customHeight="1" x14ac:dyDescent="0.25">
      <c r="A122" s="305" t="s">
        <v>203</v>
      </c>
      <c r="B122" s="305">
        <v>3</v>
      </c>
      <c r="C122" s="355" t="s">
        <v>96</v>
      </c>
      <c r="D122" s="356"/>
      <c r="E122" s="339" t="s">
        <v>418</v>
      </c>
      <c r="F122" s="340"/>
      <c r="G122" s="340"/>
      <c r="H122" s="341"/>
    </row>
    <row r="123" spans="1:10" s="48" customFormat="1" ht="18.75" customHeight="1" x14ac:dyDescent="0.25">
      <c r="A123" s="305" t="s">
        <v>97</v>
      </c>
      <c r="B123" s="305">
        <v>3</v>
      </c>
      <c r="C123" s="355" t="s">
        <v>96</v>
      </c>
      <c r="D123" s="356"/>
      <c r="E123" s="339" t="s">
        <v>418</v>
      </c>
      <c r="F123" s="340"/>
      <c r="G123" s="340"/>
      <c r="H123" s="341"/>
    </row>
    <row r="124" spans="1:10" s="48" customFormat="1" ht="16.5" customHeight="1" x14ac:dyDescent="0.25">
      <c r="A124" s="44" t="s">
        <v>289</v>
      </c>
      <c r="B124" s="44">
        <v>3</v>
      </c>
      <c r="C124" s="355" t="s">
        <v>96</v>
      </c>
      <c r="D124" s="356"/>
      <c r="E124" s="339" t="s">
        <v>418</v>
      </c>
      <c r="F124" s="340"/>
      <c r="G124" s="340"/>
      <c r="H124" s="341"/>
    </row>
    <row r="125" spans="1:10" s="48" customFormat="1" ht="16.5" customHeight="1" thickBot="1" x14ac:dyDescent="0.3">
      <c r="A125" s="44" t="s">
        <v>254</v>
      </c>
      <c r="B125" s="44">
        <v>3</v>
      </c>
      <c r="C125" s="355" t="s">
        <v>96</v>
      </c>
      <c r="D125" s="356"/>
      <c r="E125" s="339" t="s">
        <v>418</v>
      </c>
      <c r="F125" s="340"/>
      <c r="G125" s="340"/>
      <c r="H125" s="341"/>
    </row>
    <row r="126" spans="1:10" ht="16.5" thickBot="1" x14ac:dyDescent="0.3">
      <c r="A126" s="44"/>
      <c r="B126" s="44"/>
      <c r="C126" s="654"/>
      <c r="D126" s="655"/>
      <c r="E126" s="383"/>
      <c r="F126" s="384"/>
      <c r="G126" s="384"/>
      <c r="H126" s="385"/>
      <c r="I126" s="125"/>
    </row>
    <row r="127" spans="1:10" ht="16.5" thickBot="1" x14ac:dyDescent="0.3">
      <c r="A127" s="44"/>
      <c r="B127" s="44"/>
      <c r="C127" s="654"/>
      <c r="D127" s="655"/>
      <c r="E127" s="383"/>
      <c r="F127" s="384"/>
      <c r="G127" s="384"/>
      <c r="H127" s="385"/>
      <c r="I127" s="125"/>
    </row>
    <row r="128" spans="1:10" ht="16.5" thickBot="1" x14ac:dyDescent="0.3">
      <c r="A128" s="44"/>
      <c r="B128" s="44"/>
      <c r="C128" s="654"/>
      <c r="D128" s="655"/>
      <c r="E128" s="383"/>
      <c r="F128" s="384"/>
      <c r="G128" s="384"/>
      <c r="H128" s="385"/>
      <c r="I128" s="125"/>
    </row>
    <row r="129" spans="1:10" ht="16.5" thickBot="1" x14ac:dyDescent="0.3">
      <c r="A129" s="44"/>
      <c r="B129" s="39"/>
      <c r="C129" s="654"/>
      <c r="D129" s="655"/>
      <c r="E129" s="383"/>
      <c r="F129" s="384"/>
      <c r="G129" s="384"/>
      <c r="H129" s="385"/>
      <c r="I129" s="125"/>
    </row>
    <row r="130" spans="1:10" ht="15.75" x14ac:dyDescent="0.25">
      <c r="A130" s="44"/>
      <c r="B130" s="45"/>
      <c r="C130" s="654"/>
      <c r="D130" s="655"/>
      <c r="E130" s="383"/>
      <c r="F130" s="384"/>
      <c r="G130" s="384"/>
      <c r="H130" s="385"/>
      <c r="I130" s="125"/>
    </row>
    <row r="131" spans="1:10" ht="15.75" x14ac:dyDescent="0.25">
      <c r="A131" s="61"/>
      <c r="B131" s="118"/>
      <c r="C131" s="654"/>
      <c r="D131" s="655"/>
      <c r="E131" s="383"/>
      <c r="F131" s="384"/>
      <c r="G131" s="384"/>
      <c r="H131" s="385"/>
      <c r="I131" s="125"/>
    </row>
    <row r="132" spans="1:10" ht="16.5" thickBot="1" x14ac:dyDescent="0.3">
      <c r="A132" s="123" t="s">
        <v>9</v>
      </c>
      <c r="B132" s="124">
        <f>SUM(B118:B131)</f>
        <v>35</v>
      </c>
      <c r="C132" s="654"/>
      <c r="D132" s="655"/>
      <c r="E132" s="125"/>
      <c r="F132" s="125"/>
      <c r="G132" s="125"/>
      <c r="H132" s="125"/>
      <c r="I132" s="125"/>
    </row>
    <row r="133" spans="1:10" ht="16.5" thickBot="1" x14ac:dyDescent="0.3">
      <c r="A133" s="134"/>
      <c r="B133" s="135"/>
      <c r="C133" s="133"/>
      <c r="D133" s="136"/>
      <c r="E133" s="120"/>
      <c r="F133" s="120"/>
      <c r="G133" s="120"/>
      <c r="H133" s="120"/>
      <c r="I133" s="120"/>
    </row>
    <row r="134" spans="1:10" ht="16.5" thickBot="1" x14ac:dyDescent="0.3">
      <c r="A134" s="137" t="s">
        <v>74</v>
      </c>
      <c r="B134" s="124">
        <f>SUM(B70,B95,B113,B132)</f>
        <v>162</v>
      </c>
      <c r="C134" s="133"/>
      <c r="D134" s="136"/>
      <c r="E134" s="120"/>
      <c r="F134" s="120"/>
      <c r="G134" s="120"/>
      <c r="H134" s="120"/>
      <c r="I134" s="120"/>
    </row>
    <row r="135" spans="1:10" ht="16.5" thickBot="1" x14ac:dyDescent="0.3">
      <c r="A135" s="131"/>
      <c r="B135" s="132"/>
      <c r="C135" s="133"/>
      <c r="D135" s="133"/>
      <c r="E135" s="125"/>
      <c r="F135" s="125"/>
      <c r="G135" s="125"/>
      <c r="H135" s="125"/>
      <c r="I135" s="125"/>
    </row>
    <row r="136" spans="1:10" s="120" customFormat="1" ht="16.5" thickBot="1" x14ac:dyDescent="0.3">
      <c r="A136" s="652" t="s">
        <v>53</v>
      </c>
      <c r="B136" s="653"/>
      <c r="C136" s="653"/>
      <c r="D136" s="138"/>
      <c r="E136" s="126"/>
      <c r="F136" s="126"/>
      <c r="G136" s="126"/>
      <c r="H136" s="126"/>
      <c r="I136" s="126"/>
      <c r="J136" s="126"/>
    </row>
    <row r="137" spans="1:10" s="120" customFormat="1" ht="16.5" thickBot="1" x14ac:dyDescent="0.3">
      <c r="A137" s="139"/>
      <c r="B137" s="140" t="s">
        <v>29</v>
      </c>
      <c r="C137" s="140" t="s">
        <v>30</v>
      </c>
      <c r="D137" s="141" t="s">
        <v>54</v>
      </c>
    </row>
    <row r="138" spans="1:10" s="120" customFormat="1" ht="31.5" x14ac:dyDescent="0.25">
      <c r="A138" s="121" t="s">
        <v>120</v>
      </c>
      <c r="B138" s="142">
        <f>'Jan-Mar'!C70</f>
        <v>3722</v>
      </c>
      <c r="C138" s="142">
        <f>'Jan-Mar'!D70</f>
        <v>2069</v>
      </c>
      <c r="D138" s="142">
        <f>'Jan-Mar'!E70</f>
        <v>3</v>
      </c>
    </row>
    <row r="139" spans="1:10" s="120" customFormat="1" ht="32.25" thickBot="1" x14ac:dyDescent="0.3">
      <c r="A139" s="143" t="s">
        <v>121</v>
      </c>
      <c r="B139" s="144">
        <f>'Jan-Mar'!C71</f>
        <v>515</v>
      </c>
      <c r="C139" s="144">
        <f>'Jan-Mar'!D71</f>
        <v>307</v>
      </c>
      <c r="D139" s="144">
        <f>'Jan-Mar'!E71</f>
        <v>2</v>
      </c>
    </row>
    <row r="140" spans="1:10" s="120" customFormat="1" ht="31.5" x14ac:dyDescent="0.25">
      <c r="A140" s="121" t="s">
        <v>122</v>
      </c>
      <c r="B140" s="145">
        <f>'Apr-Jun'!C82</f>
        <v>4569</v>
      </c>
      <c r="C140" s="145">
        <f>'Apr-Jun'!D82</f>
        <v>2549</v>
      </c>
      <c r="D140" s="145">
        <f>'Apr-Jun'!E82</f>
        <v>3</v>
      </c>
    </row>
    <row r="141" spans="1:10" s="120" customFormat="1" ht="32.25" thickBot="1" x14ac:dyDescent="0.3">
      <c r="A141" s="146" t="s">
        <v>123</v>
      </c>
      <c r="B141" s="145">
        <f>'Apr-Jun'!C83</f>
        <v>1279</v>
      </c>
      <c r="C141" s="145">
        <f>'Apr-Jun'!D83</f>
        <v>533</v>
      </c>
      <c r="D141" s="145">
        <f>'Apr-Jun'!E83</f>
        <v>4</v>
      </c>
    </row>
    <row r="142" spans="1:10" s="120" customFormat="1" ht="31.5" x14ac:dyDescent="0.25">
      <c r="A142" s="147" t="s">
        <v>124</v>
      </c>
      <c r="B142" s="148">
        <f>'Jul-Sep'!C81</f>
        <v>3386</v>
      </c>
      <c r="C142" s="148">
        <f>'Jul-Sep'!D81</f>
        <v>1914</v>
      </c>
      <c r="D142" s="148">
        <f>'Jul-Sep'!E81</f>
        <v>7</v>
      </c>
    </row>
    <row r="143" spans="1:10" s="120" customFormat="1" ht="32.25" thickBot="1" x14ac:dyDescent="0.3">
      <c r="A143" s="149" t="s">
        <v>125</v>
      </c>
      <c r="B143" s="148">
        <f>'Jul-Sep'!C82</f>
        <v>558</v>
      </c>
      <c r="C143" s="148">
        <f>'Jul-Sep'!D82</f>
        <v>316</v>
      </c>
      <c r="D143" s="148">
        <f>'Jul-Sep'!E82</f>
        <v>11</v>
      </c>
    </row>
    <row r="144" spans="1:10" s="120" customFormat="1" ht="31.5" x14ac:dyDescent="0.25">
      <c r="A144" s="147" t="s">
        <v>126</v>
      </c>
      <c r="B144" s="148">
        <f>'Oct-Dec'!C94</f>
        <v>3044</v>
      </c>
      <c r="C144" s="148">
        <f>'Oct-Dec'!D94</f>
        <v>1698</v>
      </c>
      <c r="D144" s="148">
        <f>'Oct-Dec'!E94</f>
        <v>6</v>
      </c>
    </row>
    <row r="145" spans="1:10" s="120" customFormat="1" ht="32.25" thickBot="1" x14ac:dyDescent="0.3">
      <c r="A145" s="149" t="s">
        <v>127</v>
      </c>
      <c r="B145" s="148">
        <f>'Oct-Dec'!C95</f>
        <v>667</v>
      </c>
      <c r="C145" s="148">
        <f>'Oct-Dec'!D95</f>
        <v>335</v>
      </c>
      <c r="D145" s="148">
        <f>'Oct-Dec'!E95</f>
        <v>5</v>
      </c>
    </row>
    <row r="146" spans="1:10" s="120" customFormat="1" ht="16.5" thickBot="1" x14ac:dyDescent="0.3">
      <c r="A146" s="123" t="s">
        <v>62</v>
      </c>
      <c r="B146" s="124">
        <f t="shared" ref="B146:D147" si="4">B138+B140+B142+B144</f>
        <v>14721</v>
      </c>
      <c r="C146" s="124">
        <f t="shared" si="4"/>
        <v>8230</v>
      </c>
      <c r="D146" s="124">
        <f t="shared" si="4"/>
        <v>19</v>
      </c>
    </row>
    <row r="147" spans="1:10" s="120" customFormat="1" ht="16.5" thickBot="1" x14ac:dyDescent="0.3">
      <c r="A147" s="123" t="s">
        <v>63</v>
      </c>
      <c r="B147" s="124">
        <f t="shared" si="4"/>
        <v>3019</v>
      </c>
      <c r="C147" s="124">
        <f t="shared" si="4"/>
        <v>1491</v>
      </c>
      <c r="D147" s="124">
        <f t="shared" si="4"/>
        <v>22</v>
      </c>
    </row>
    <row r="148" spans="1:10" s="120" customFormat="1" ht="16.5" thickBot="1" x14ac:dyDescent="0.3">
      <c r="A148" s="123" t="s">
        <v>9</v>
      </c>
      <c r="B148" s="124">
        <f>SUM(B146:B147)</f>
        <v>17740</v>
      </c>
      <c r="C148" s="124">
        <f>SUM(C146:C147)</f>
        <v>9721</v>
      </c>
      <c r="D148" s="124">
        <f>SUM(D146:D147)</f>
        <v>41</v>
      </c>
    </row>
    <row r="149" spans="1:10" ht="16.5" thickBot="1" x14ac:dyDescent="0.3">
      <c r="A149" s="134"/>
      <c r="B149" s="135"/>
      <c r="C149" s="133"/>
      <c r="D149" s="136"/>
      <c r="E149" s="120"/>
      <c r="F149" s="120"/>
      <c r="G149" s="120"/>
      <c r="H149" s="120"/>
      <c r="I149" s="120"/>
    </row>
    <row r="150" spans="1:10" ht="16.5" thickBot="1" x14ac:dyDescent="0.3">
      <c r="A150" s="105" t="s">
        <v>64</v>
      </c>
      <c r="B150" s="106"/>
      <c r="C150" s="670"/>
      <c r="D150" s="670"/>
      <c r="E150" s="670"/>
      <c r="F150" s="671"/>
      <c r="G150" s="671"/>
      <c r="H150" s="671"/>
      <c r="I150" s="672"/>
    </row>
    <row r="151" spans="1:10" ht="15.75" x14ac:dyDescent="0.25">
      <c r="A151" s="311" t="s">
        <v>55</v>
      </c>
      <c r="B151" s="312" t="s">
        <v>56</v>
      </c>
      <c r="C151" s="312" t="s">
        <v>4</v>
      </c>
      <c r="D151" s="312" t="s">
        <v>57</v>
      </c>
      <c r="E151" s="312" t="s">
        <v>58</v>
      </c>
      <c r="F151" s="673" t="s">
        <v>37</v>
      </c>
      <c r="G151" s="674"/>
      <c r="H151" s="674"/>
      <c r="I151" s="675"/>
      <c r="J151" s="107"/>
    </row>
    <row r="152" spans="1:10" x14ac:dyDescent="0.25">
      <c r="A152" s="307" t="s">
        <v>423</v>
      </c>
      <c r="B152" s="309" t="s">
        <v>424</v>
      </c>
      <c r="C152" s="307" t="s">
        <v>358</v>
      </c>
      <c r="D152" s="307" t="s">
        <v>220</v>
      </c>
      <c r="E152" s="310">
        <v>49600</v>
      </c>
      <c r="F152" s="676" t="s">
        <v>425</v>
      </c>
      <c r="G152" s="677"/>
      <c r="H152" s="677"/>
      <c r="I152" s="677"/>
    </row>
    <row r="153" spans="1:10" ht="45" x14ac:dyDescent="0.25">
      <c r="A153" s="307" t="s">
        <v>423</v>
      </c>
      <c r="B153" s="309" t="s">
        <v>424</v>
      </c>
      <c r="C153" s="309" t="s">
        <v>428</v>
      </c>
      <c r="D153" s="309" t="s">
        <v>223</v>
      </c>
      <c r="E153" s="310">
        <v>6995</v>
      </c>
      <c r="F153" s="676" t="s">
        <v>431</v>
      </c>
      <c r="G153" s="677"/>
      <c r="H153" s="677"/>
      <c r="I153" s="677"/>
    </row>
    <row r="154" spans="1:10" ht="45" x14ac:dyDescent="0.25">
      <c r="A154" s="307" t="s">
        <v>423</v>
      </c>
      <c r="B154" s="309" t="s">
        <v>424</v>
      </c>
      <c r="C154" s="309" t="s">
        <v>429</v>
      </c>
      <c r="D154" s="309" t="s">
        <v>222</v>
      </c>
      <c r="E154" s="310">
        <v>43800</v>
      </c>
      <c r="F154" s="676" t="s">
        <v>430</v>
      </c>
      <c r="G154" s="677"/>
      <c r="H154" s="677"/>
      <c r="I154" s="677"/>
    </row>
    <row r="155" spans="1:10" x14ac:dyDescent="0.25">
      <c r="A155" s="307" t="s">
        <v>423</v>
      </c>
      <c r="B155" s="309" t="s">
        <v>432</v>
      </c>
      <c r="C155" s="307" t="s">
        <v>358</v>
      </c>
      <c r="D155" s="307" t="s">
        <v>220</v>
      </c>
      <c r="E155" s="310">
        <v>50000</v>
      </c>
      <c r="F155" s="676" t="s">
        <v>425</v>
      </c>
      <c r="G155" s="677"/>
      <c r="H155" s="677"/>
      <c r="I155" s="677"/>
    </row>
    <row r="156" spans="1:10" x14ac:dyDescent="0.25">
      <c r="A156" s="307" t="s">
        <v>433</v>
      </c>
      <c r="B156" s="308" t="s">
        <v>434</v>
      </c>
      <c r="C156" s="309" t="s">
        <v>325</v>
      </c>
      <c r="D156" s="309" t="s">
        <v>435</v>
      </c>
      <c r="E156" s="307" t="s">
        <v>436</v>
      </c>
      <c r="F156" s="676" t="s">
        <v>363</v>
      </c>
      <c r="G156" s="677"/>
      <c r="H156" s="677"/>
      <c r="I156" s="677"/>
    </row>
    <row r="157" spans="1:10" x14ac:dyDescent="0.25">
      <c r="A157" s="307" t="s">
        <v>433</v>
      </c>
      <c r="B157" s="308" t="s">
        <v>434</v>
      </c>
      <c r="C157" s="309" t="s">
        <v>437</v>
      </c>
      <c r="D157" s="309" t="s">
        <v>438</v>
      </c>
      <c r="E157" s="307" t="s">
        <v>436</v>
      </c>
      <c r="F157" s="676" t="s">
        <v>363</v>
      </c>
      <c r="G157" s="677"/>
      <c r="H157" s="677"/>
      <c r="I157" s="677"/>
    </row>
    <row r="158" spans="1:10" x14ac:dyDescent="0.25">
      <c r="A158" s="307" t="s">
        <v>433</v>
      </c>
      <c r="B158" s="308" t="s">
        <v>434</v>
      </c>
      <c r="C158" s="309" t="s">
        <v>439</v>
      </c>
      <c r="D158" s="309" t="s">
        <v>440</v>
      </c>
      <c r="E158" s="307" t="s">
        <v>436</v>
      </c>
      <c r="F158" s="676" t="s">
        <v>363</v>
      </c>
      <c r="G158" s="677"/>
      <c r="H158" s="677"/>
      <c r="I158" s="677"/>
    </row>
    <row r="159" spans="1:10" x14ac:dyDescent="0.25">
      <c r="A159" s="307" t="s">
        <v>433</v>
      </c>
      <c r="B159" s="308" t="s">
        <v>434</v>
      </c>
      <c r="C159" s="309" t="s">
        <v>133</v>
      </c>
      <c r="D159" s="309" t="s">
        <v>441</v>
      </c>
      <c r="E159" s="307" t="s">
        <v>436</v>
      </c>
      <c r="F159" s="676" t="s">
        <v>363</v>
      </c>
      <c r="G159" s="677"/>
      <c r="H159" s="677"/>
      <c r="I159" s="677"/>
    </row>
    <row r="160" spans="1:10" ht="30" x14ac:dyDescent="0.25">
      <c r="A160" s="307" t="s">
        <v>433</v>
      </c>
      <c r="B160" s="308" t="s">
        <v>442</v>
      </c>
      <c r="C160" s="309" t="s">
        <v>444</v>
      </c>
      <c r="D160" s="309" t="s">
        <v>321</v>
      </c>
      <c r="E160" s="307" t="s">
        <v>436</v>
      </c>
      <c r="F160" s="676" t="s">
        <v>443</v>
      </c>
      <c r="G160" s="677"/>
      <c r="H160" s="677"/>
      <c r="I160" s="677"/>
    </row>
    <row r="161" spans="1:9" ht="60" x14ac:dyDescent="0.25">
      <c r="A161" s="307" t="s">
        <v>423</v>
      </c>
      <c r="B161" s="308" t="s">
        <v>445</v>
      </c>
      <c r="C161" s="309" t="s">
        <v>240</v>
      </c>
      <c r="D161" s="309" t="s">
        <v>446</v>
      </c>
      <c r="E161" s="310">
        <v>350</v>
      </c>
      <c r="F161" s="676" t="s">
        <v>447</v>
      </c>
      <c r="G161" s="677"/>
      <c r="H161" s="677"/>
      <c r="I161" s="677"/>
    </row>
    <row r="162" spans="1:9" x14ac:dyDescent="0.25">
      <c r="A162" s="307" t="s">
        <v>433</v>
      </c>
      <c r="B162" s="308" t="s">
        <v>369</v>
      </c>
      <c r="C162" s="309" t="s">
        <v>325</v>
      </c>
      <c r="D162" s="309" t="s">
        <v>435</v>
      </c>
      <c r="E162" s="307" t="s">
        <v>436</v>
      </c>
      <c r="F162" s="676" t="s">
        <v>448</v>
      </c>
      <c r="G162" s="677"/>
      <c r="H162" s="677"/>
      <c r="I162" s="677"/>
    </row>
    <row r="163" spans="1:9" x14ac:dyDescent="0.25">
      <c r="A163" s="307" t="s">
        <v>433</v>
      </c>
      <c r="B163" s="308" t="s">
        <v>369</v>
      </c>
      <c r="C163" s="309" t="s">
        <v>437</v>
      </c>
      <c r="D163" s="309" t="s">
        <v>438</v>
      </c>
      <c r="E163" s="307" t="s">
        <v>436</v>
      </c>
      <c r="F163" s="676" t="s">
        <v>449</v>
      </c>
      <c r="G163" s="677"/>
      <c r="H163" s="677"/>
      <c r="I163" s="677"/>
    </row>
    <row r="164" spans="1:9" ht="30" x14ac:dyDescent="0.25">
      <c r="A164" s="307" t="s">
        <v>433</v>
      </c>
      <c r="B164" s="308" t="s">
        <v>369</v>
      </c>
      <c r="C164" s="309" t="s">
        <v>240</v>
      </c>
      <c r="D164" s="309" t="s">
        <v>438</v>
      </c>
      <c r="E164" s="307" t="s">
        <v>436</v>
      </c>
      <c r="F164" s="676" t="s">
        <v>450</v>
      </c>
      <c r="G164" s="677"/>
      <c r="H164" s="677"/>
      <c r="I164" s="677"/>
    </row>
    <row r="165" spans="1:9" x14ac:dyDescent="0.25">
      <c r="A165" s="306" t="s">
        <v>423</v>
      </c>
      <c r="B165" s="306" t="s">
        <v>451</v>
      </c>
      <c r="C165" s="306" t="s">
        <v>97</v>
      </c>
      <c r="D165" s="306" t="s">
        <v>383</v>
      </c>
      <c r="E165" s="306" t="s">
        <v>452</v>
      </c>
      <c r="F165" s="678" t="s">
        <v>453</v>
      </c>
      <c r="G165" s="679"/>
      <c r="H165" s="679"/>
      <c r="I165" s="680"/>
    </row>
    <row r="166" spans="1:9" x14ac:dyDescent="0.25">
      <c r="A166" s="306" t="s">
        <v>423</v>
      </c>
      <c r="B166" s="306" t="s">
        <v>454</v>
      </c>
      <c r="C166" s="306" t="s">
        <v>203</v>
      </c>
      <c r="D166" s="306" t="s">
        <v>386</v>
      </c>
      <c r="E166" s="306" t="s">
        <v>452</v>
      </c>
      <c r="F166" s="667" t="s">
        <v>455</v>
      </c>
      <c r="G166" s="668"/>
      <c r="H166" s="668"/>
      <c r="I166" s="669"/>
    </row>
    <row r="167" spans="1:9" x14ac:dyDescent="0.25">
      <c r="A167" s="306" t="s">
        <v>433</v>
      </c>
      <c r="B167" s="306" t="s">
        <v>457</v>
      </c>
      <c r="C167" s="306" t="s">
        <v>218</v>
      </c>
      <c r="D167" s="306" t="s">
        <v>458</v>
      </c>
      <c r="E167" s="306" t="s">
        <v>436</v>
      </c>
      <c r="F167" s="667" t="s">
        <v>456</v>
      </c>
      <c r="G167" s="668"/>
      <c r="H167" s="668"/>
      <c r="I167" s="669"/>
    </row>
    <row r="168" spans="1:9" ht="15.75" thickBot="1" x14ac:dyDescent="0.3"/>
    <row r="169" spans="1:9" ht="18" customHeight="1" thickBot="1" x14ac:dyDescent="0.3">
      <c r="A169" s="105" t="s">
        <v>71</v>
      </c>
      <c r="B169" s="104" t="s">
        <v>17</v>
      </c>
    </row>
    <row r="170" spans="1:9" ht="16.5" thickBot="1" x14ac:dyDescent="0.3">
      <c r="A170" s="114" t="s">
        <v>69</v>
      </c>
      <c r="B170" s="108">
        <f>'Jan-Mar'!C97</f>
        <v>47</v>
      </c>
    </row>
    <row r="171" spans="1:9" ht="16.5" thickBot="1" x14ac:dyDescent="0.3">
      <c r="A171" s="114" t="s">
        <v>70</v>
      </c>
      <c r="B171" s="108">
        <f>'Apr-Jun'!C105</f>
        <v>56</v>
      </c>
    </row>
    <row r="172" spans="1:9" ht="16.5" thickBot="1" x14ac:dyDescent="0.3">
      <c r="A172" s="114" t="s">
        <v>68</v>
      </c>
      <c r="B172" s="108">
        <f>'Jul-Sep'!C97</f>
        <v>36</v>
      </c>
    </row>
    <row r="173" spans="1:9" ht="16.5" thickBot="1" x14ac:dyDescent="0.3">
      <c r="A173" s="114" t="s">
        <v>67</v>
      </c>
      <c r="B173" s="108">
        <f>'Oct-Dec'!C118</f>
        <v>43</v>
      </c>
    </row>
    <row r="174" spans="1:9" ht="16.5" thickBot="1" x14ac:dyDescent="0.3">
      <c r="A174" s="75" t="s">
        <v>9</v>
      </c>
      <c r="B174" s="107">
        <f>SUM(B170:B173)</f>
        <v>182</v>
      </c>
    </row>
  </sheetData>
  <mergeCells count="193">
    <mergeCell ref="A72:D72"/>
    <mergeCell ref="A73:D73"/>
    <mergeCell ref="C74:D74"/>
    <mergeCell ref="E74:H74"/>
    <mergeCell ref="C93:D93"/>
    <mergeCell ref="E93:H93"/>
    <mergeCell ref="C94:D94"/>
    <mergeCell ref="E94:H94"/>
    <mergeCell ref="A98:D98"/>
    <mergeCell ref="A96:I96"/>
    <mergeCell ref="C95:D95"/>
    <mergeCell ref="A97:D97"/>
    <mergeCell ref="C79:D79"/>
    <mergeCell ref="E79:H79"/>
    <mergeCell ref="C86:D86"/>
    <mergeCell ref="E86:H86"/>
    <mergeCell ref="C87:D87"/>
    <mergeCell ref="E87:H87"/>
    <mergeCell ref="C88:D88"/>
    <mergeCell ref="E88:H88"/>
    <mergeCell ref="C80:D80"/>
    <mergeCell ref="E80:H80"/>
    <mergeCell ref="C81:D81"/>
    <mergeCell ref="E81:H81"/>
    <mergeCell ref="E131:H131"/>
    <mergeCell ref="E126:H126"/>
    <mergeCell ref="E127:H127"/>
    <mergeCell ref="E117:H117"/>
    <mergeCell ref="C67:D67"/>
    <mergeCell ref="E67:H67"/>
    <mergeCell ref="C68:D68"/>
    <mergeCell ref="E68:H68"/>
    <mergeCell ref="C69:D69"/>
    <mergeCell ref="E69:H69"/>
    <mergeCell ref="E128:H128"/>
    <mergeCell ref="E129:H129"/>
    <mergeCell ref="E130:H130"/>
    <mergeCell ref="A71:I71"/>
    <mergeCell ref="C75:D75"/>
    <mergeCell ref="E75:H75"/>
    <mergeCell ref="C76:D76"/>
    <mergeCell ref="E76:H76"/>
    <mergeCell ref="C77:D77"/>
    <mergeCell ref="E77:H77"/>
    <mergeCell ref="C91:D91"/>
    <mergeCell ref="E91:H91"/>
    <mergeCell ref="C92:D92"/>
    <mergeCell ref="E92:H92"/>
    <mergeCell ref="F167:I167"/>
    <mergeCell ref="C150:I150"/>
    <mergeCell ref="F151:I151"/>
    <mergeCell ref="F152:I152"/>
    <mergeCell ref="F153:I153"/>
    <mergeCell ref="F154:I154"/>
    <mergeCell ref="F164:I164"/>
    <mergeCell ref="F165:I165"/>
    <mergeCell ref="F166:I166"/>
    <mergeCell ref="F155:I155"/>
    <mergeCell ref="F156:I156"/>
    <mergeCell ref="F157:I157"/>
    <mergeCell ref="F158:I158"/>
    <mergeCell ref="F159:I159"/>
    <mergeCell ref="F160:I160"/>
    <mergeCell ref="F161:I161"/>
    <mergeCell ref="F162:I162"/>
    <mergeCell ref="F163:I163"/>
    <mergeCell ref="F28:J28"/>
    <mergeCell ref="A53:D53"/>
    <mergeCell ref="A55:B55"/>
    <mergeCell ref="C57:D57"/>
    <mergeCell ref="E57:H57"/>
    <mergeCell ref="C58:D58"/>
    <mergeCell ref="E58:H58"/>
    <mergeCell ref="C59:D59"/>
    <mergeCell ref="E59:H59"/>
    <mergeCell ref="C55:D55"/>
    <mergeCell ref="E55:H55"/>
    <mergeCell ref="E56:H56"/>
    <mergeCell ref="A54:D54"/>
    <mergeCell ref="F30:J30"/>
    <mergeCell ref="F32:J32"/>
    <mergeCell ref="A35:F35"/>
    <mergeCell ref="C60:D60"/>
    <mergeCell ref="E60:H60"/>
    <mergeCell ref="E62:H62"/>
    <mergeCell ref="C63:D63"/>
    <mergeCell ref="E63:H63"/>
    <mergeCell ref="C64:D64"/>
    <mergeCell ref="E64:H64"/>
    <mergeCell ref="C66:D66"/>
    <mergeCell ref="E66:H66"/>
    <mergeCell ref="C61:D61"/>
    <mergeCell ref="E61:H61"/>
    <mergeCell ref="C62:D62"/>
    <mergeCell ref="N44:O44"/>
    <mergeCell ref="N45:O45"/>
    <mergeCell ref="N46:O46"/>
    <mergeCell ref="N48:O48"/>
    <mergeCell ref="N50:O50"/>
    <mergeCell ref="C65:D65"/>
    <mergeCell ref="E65:H65"/>
    <mergeCell ref="A136:C136"/>
    <mergeCell ref="C127:D127"/>
    <mergeCell ref="C128:D128"/>
    <mergeCell ref="C129:D129"/>
    <mergeCell ref="C130:D130"/>
    <mergeCell ref="C131:D131"/>
    <mergeCell ref="C110:D110"/>
    <mergeCell ref="C111:D111"/>
    <mergeCell ref="C112:D112"/>
    <mergeCell ref="C132:D132"/>
    <mergeCell ref="C113:D113"/>
    <mergeCell ref="A115:D115"/>
    <mergeCell ref="A116:D116"/>
    <mergeCell ref="C117:D117"/>
    <mergeCell ref="C126:D126"/>
    <mergeCell ref="C78:D78"/>
    <mergeCell ref="E78:H78"/>
    <mergeCell ref="A1:C1"/>
    <mergeCell ref="D1:I1"/>
    <mergeCell ref="A3:K3"/>
    <mergeCell ref="N40:O40"/>
    <mergeCell ref="N41:O41"/>
    <mergeCell ref="N43:O43"/>
    <mergeCell ref="A19:G19"/>
    <mergeCell ref="H19:I19"/>
    <mergeCell ref="F12:J12"/>
    <mergeCell ref="F13:J13"/>
    <mergeCell ref="F14:J14"/>
    <mergeCell ref="F15:J15"/>
    <mergeCell ref="F16:J16"/>
    <mergeCell ref="F9:K9"/>
    <mergeCell ref="E10:J10"/>
    <mergeCell ref="A11:K11"/>
    <mergeCell ref="A27:K27"/>
    <mergeCell ref="A39:K39"/>
    <mergeCell ref="F29:J29"/>
    <mergeCell ref="F4:J4"/>
    <mergeCell ref="F5:J5"/>
    <mergeCell ref="F6:J6"/>
    <mergeCell ref="F7:J7"/>
    <mergeCell ref="F8:J8"/>
    <mergeCell ref="C82:D82"/>
    <mergeCell ref="E82:H82"/>
    <mergeCell ref="C83:D83"/>
    <mergeCell ref="E83:H83"/>
    <mergeCell ref="C84:D84"/>
    <mergeCell ref="C119:D119"/>
    <mergeCell ref="E119:H119"/>
    <mergeCell ref="C120:D120"/>
    <mergeCell ref="E120:H120"/>
    <mergeCell ref="C121:D121"/>
    <mergeCell ref="E121:H121"/>
    <mergeCell ref="C122:D122"/>
    <mergeCell ref="E122:H122"/>
    <mergeCell ref="E84:H84"/>
    <mergeCell ref="C85:D85"/>
    <mergeCell ref="E85:H85"/>
    <mergeCell ref="C89:D89"/>
    <mergeCell ref="E89:H89"/>
    <mergeCell ref="C90:D90"/>
    <mergeCell ref="E90:H90"/>
    <mergeCell ref="C107:D107"/>
    <mergeCell ref="C108:D108"/>
    <mergeCell ref="C109:D109"/>
    <mergeCell ref="E99:H99"/>
    <mergeCell ref="E100:H100"/>
    <mergeCell ref="C99:D99"/>
    <mergeCell ref="C100:D100"/>
    <mergeCell ref="C123:D123"/>
    <mergeCell ref="E123:H123"/>
    <mergeCell ref="C124:D124"/>
    <mergeCell ref="E124:H124"/>
    <mergeCell ref="C125:D125"/>
    <mergeCell ref="E125:H125"/>
    <mergeCell ref="E107:H107"/>
    <mergeCell ref="E108:H108"/>
    <mergeCell ref="C101:D101"/>
    <mergeCell ref="E104:H104"/>
    <mergeCell ref="E102:H102"/>
    <mergeCell ref="E101:H101"/>
    <mergeCell ref="C104:D104"/>
    <mergeCell ref="C106:D106"/>
    <mergeCell ref="C105:D105"/>
    <mergeCell ref="E106:H106"/>
    <mergeCell ref="E105:H105"/>
    <mergeCell ref="E112:H112"/>
    <mergeCell ref="E111:H111"/>
    <mergeCell ref="E110:H110"/>
    <mergeCell ref="E109:H109"/>
    <mergeCell ref="C102:D102"/>
    <mergeCell ref="C118:D118"/>
    <mergeCell ref="E118:H118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spe:Receivers xmlns:spe="http://schemas.microsoft.com/sharepoint/events"/>
</file>

<file path=customXml/item2.xml><?xml version="1.0" encoding="utf-8"?>
<?mso-contentType ?>
<SharedContentType xmlns="Microsoft.SharePoint.Taxonomy.ContentTypeSync" SourceId="4bb304f1-851d-49f6-abbd-c3eeb9c89b59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8CD827B9138E43B8521350BE88A746" ma:contentTypeVersion="0" ma:contentTypeDescription="Create a new document." ma:contentTypeScope="" ma:versionID="5cdd1a5b4c410b38f4523ceca0439bf1">
  <xsd:schema xmlns:xsd="http://www.w3.org/2001/XMLSchema" xmlns:xs="http://www.w3.org/2001/XMLSchema" xmlns:p="http://schemas.microsoft.com/office/2006/metadata/properties" xmlns:ns2="addbfab8-f567-4b82-9bd9-08ead54e196e" targetNamespace="http://schemas.microsoft.com/office/2006/metadata/properties" ma:root="true" ma:fieldsID="d5bd7a957212f84c546d822498697458" ns2:_="">
    <xsd:import namespace="addbfab8-f567-4b82-9bd9-08ead54e196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dbfab8-f567-4b82-9bd9-08ead54e196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7B47DA-CF99-4CFD-9731-5BD66AC9C43D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98A5F655-A0A7-4DD9-B3E2-78CC20D93971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CB47202C-BE9E-47F1-8E51-F8AC9DC3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dbfab8-f567-4b82-9bd9-08ead54e19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FA4E3F2E-EE0E-4CD9-A6A8-4E411BB53646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microsoft.com/office/2006/documentManagement/types"/>
    <ds:schemaRef ds:uri="addbfab8-f567-4b82-9bd9-08ead54e196e"/>
    <ds:schemaRef ds:uri="http://purl.org/dc/dcmitype/"/>
  </ds:schemaRefs>
</ds:datastoreItem>
</file>

<file path=customXml/itemProps5.xml><?xml version="1.0" encoding="utf-8"?>
<ds:datastoreItem xmlns:ds="http://schemas.openxmlformats.org/officeDocument/2006/customXml" ds:itemID="{4E2F82E2-DBA2-41A6-9FE5-D12D7780EA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Jan-Mar</vt:lpstr>
      <vt:lpstr>Apr-Jun</vt:lpstr>
      <vt:lpstr>Jul-Sep</vt:lpstr>
      <vt:lpstr>Oct-Dec</vt:lpstr>
      <vt:lpstr>Summary</vt:lpstr>
      <vt:lpstr>'Apr-Jun'!Print_Area</vt:lpstr>
      <vt:lpstr>'Jan-Mar'!Print_Area</vt:lpstr>
      <vt:lpstr>'Jul-Sep'!Print_Area</vt:lpstr>
      <vt:lpstr>'Oct-Dec'!Print_Area</vt:lpstr>
    </vt:vector>
  </TitlesOfParts>
  <Company>London Borough of Lewisham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pondn</dc:creator>
  <cp:lastModifiedBy>Wainwright-Deri, Eszter</cp:lastModifiedBy>
  <cp:lastPrinted>2019-04-10T14:06:59Z</cp:lastPrinted>
  <dcterms:created xsi:type="dcterms:W3CDTF">2015-05-29T11:13:35Z</dcterms:created>
  <dcterms:modified xsi:type="dcterms:W3CDTF">2025-05-06T13:49:57Z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