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S:\Greenscene\Nature Conservation Team\Biodiversity reports\11 Lewisham Reports from 2023\"/>
    </mc:Choice>
  </mc:AlternateContent>
  <xr:revisionPtr revIDLastSave="0" documentId="13_ncr:1_{A33EEC97-53F7-4965-8514-05FBBBFAC9F1}" xr6:coauthVersionLast="47" xr6:coauthVersionMax="47" xr10:uidLastSave="{00000000-0000-0000-0000-000000000000}"/>
  <bookViews>
    <workbookView xWindow="12945" yWindow="510" windowWidth="15330" windowHeight="14850" activeTab="4" xr2:uid="{00000000-000D-0000-FFFF-FFFF00000000}"/>
  </bookViews>
  <sheets>
    <sheet name="Jan-Mar" sheetId="4" r:id="rId1"/>
    <sheet name="Apr-Jun" sheetId="5" r:id="rId2"/>
    <sheet name="Jul-Sep" sheetId="1" r:id="rId3"/>
    <sheet name="Oct-Dec" sheetId="3" r:id="rId4"/>
    <sheet name="Summary" sheetId="6" r:id="rId5"/>
  </sheets>
  <definedNames>
    <definedName name="_xlnm.Print_Area" localSheetId="1">'Apr-Jun'!$A$1:$K$103</definedName>
    <definedName name="_xlnm.Print_Area" localSheetId="0">'Jan-Mar'!$A$1:$L$91</definedName>
    <definedName name="_xlnm.Print_Area" localSheetId="2">'Jul-Sep'!$A$1:$K$79</definedName>
    <definedName name="_xlnm.Print_Area" localSheetId="3">'Oct-Dec'!$A$1:$K$104</definedName>
    <definedName name="Z_2BDB7084_3AD1_47CA_A336_074FF8C5589F_.wvu.PrintArea" localSheetId="1" hidden="1">'Apr-Jun'!$A$1:$K$103</definedName>
    <definedName name="Z_2BDB7084_3AD1_47CA_A336_074FF8C5589F_.wvu.PrintArea" localSheetId="0" hidden="1">'Jan-Mar'!$A$1:$L$91</definedName>
    <definedName name="Z_2BDB7084_3AD1_47CA_A336_074FF8C5589F_.wvu.PrintArea" localSheetId="2" hidden="1">'Jul-Sep'!$A$1:$K$79</definedName>
    <definedName name="Z_2BDB7084_3AD1_47CA_A336_074FF8C5589F_.wvu.PrintArea" localSheetId="3" hidden="1">'Oct-Dec'!$A$1:$K$104</definedName>
    <definedName name="Z_2E175FDB_C58E_469B_B0D7_FDD1B2FF3523_.wvu.PrintArea" localSheetId="1" hidden="1">'Apr-Jun'!$A$1:$K$103</definedName>
    <definedName name="Z_2E175FDB_C58E_469B_B0D7_FDD1B2FF3523_.wvu.PrintArea" localSheetId="0" hidden="1">'Jan-Mar'!$A$1:$L$91</definedName>
    <definedName name="Z_2E175FDB_C58E_469B_B0D7_FDD1B2FF3523_.wvu.PrintArea" localSheetId="2" hidden="1">'Jul-Sep'!$A$1:$K$79</definedName>
    <definedName name="Z_2E175FDB_C58E_469B_B0D7_FDD1B2FF3523_.wvu.PrintArea" localSheetId="3" hidden="1">'Oct-Dec'!$A$1:$K$104</definedName>
  </definedNames>
  <calcPr calcId="191029"/>
  <customWorkbookViews>
    <customWorkbookView name="Wainwright-Deri, Eszter - Personal View" guid="{2E175FDB-C58E-469B-B0D7-FDD1B2FF3523}" mergeInterval="0" personalView="1" maximized="1" xWindow="-8" yWindow="-8" windowWidth="1380" windowHeight="744" activeSheetId="1"/>
    <customWorkbookView name="Kyle, Jessica - Personal View" guid="{2BDB7084-3AD1-47CA-A336-074FF8C5589F}" mergeInterval="0" personalView="1" maximized="1" xWindow="-8" yWindow="-8" windowWidth="1380" windowHeight="744"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49" i="3" l="1"/>
  <c r="E32" i="3"/>
  <c r="B112" i="6"/>
  <c r="B57" i="1"/>
  <c r="B66" i="3"/>
  <c r="H23" i="6"/>
  <c r="E49" i="3" l="1"/>
  <c r="E48" i="5"/>
  <c r="J22" i="6"/>
  <c r="J21" i="6"/>
  <c r="H22" i="6"/>
  <c r="G22" i="6"/>
  <c r="G23" i="6"/>
  <c r="E17" i="5" l="1"/>
  <c r="G21" i="6" l="1"/>
  <c r="D21" i="6"/>
  <c r="C48" i="5" l="1"/>
  <c r="J76" i="1" l="1"/>
  <c r="E15" i="5"/>
  <c r="D22" i="6" s="1"/>
  <c r="I102" i="5"/>
  <c r="I103" i="5" s="1"/>
  <c r="E20" i="5"/>
  <c r="J103" i="5"/>
  <c r="J43" i="6" s="1"/>
  <c r="E25" i="4"/>
  <c r="I22" i="6"/>
  <c r="F22" i="6"/>
  <c r="E22" i="6"/>
  <c r="C22" i="6"/>
  <c r="B22" i="6"/>
  <c r="I21" i="6"/>
  <c r="H21" i="6"/>
  <c r="F21" i="6"/>
  <c r="E21" i="6"/>
  <c r="C21" i="6"/>
  <c r="B21" i="6"/>
  <c r="B71" i="5"/>
  <c r="E41" i="4"/>
  <c r="E12" i="3"/>
  <c r="E8" i="6" s="1"/>
  <c r="E9" i="1"/>
  <c r="E7" i="6" s="1"/>
  <c r="E11" i="5"/>
  <c r="E6" i="6" s="1"/>
  <c r="E10" i="4"/>
  <c r="E5" i="6" s="1"/>
  <c r="C78" i="1"/>
  <c r="B9" i="1"/>
  <c r="B7" i="6" s="1"/>
  <c r="B27" i="1"/>
  <c r="C91" i="4"/>
  <c r="D103" i="5"/>
  <c r="E103" i="5"/>
  <c r="F103" i="5"/>
  <c r="G103" i="5"/>
  <c r="H103" i="5"/>
  <c r="C103" i="5"/>
  <c r="D9" i="1"/>
  <c r="C9" i="1"/>
  <c r="D11" i="5"/>
  <c r="D6" i="6" s="1"/>
  <c r="C11" i="5"/>
  <c r="C6" i="6" s="1"/>
  <c r="B11" i="5"/>
  <c r="B6" i="6" s="1"/>
  <c r="D10" i="4"/>
  <c r="D5" i="6" s="1"/>
  <c r="C10" i="4"/>
  <c r="C5" i="6" s="1"/>
  <c r="B10" i="4"/>
  <c r="B5" i="6" l="1"/>
  <c r="E9" i="6"/>
  <c r="C79" i="4"/>
  <c r="B42" i="6" s="1"/>
  <c r="D79" i="4"/>
  <c r="C42" i="6" s="1"/>
  <c r="E79" i="4"/>
  <c r="D42" i="6" s="1"/>
  <c r="F79" i="4"/>
  <c r="E42" i="6" s="1"/>
  <c r="G79" i="4"/>
  <c r="F42" i="6" s="1"/>
  <c r="H79" i="4"/>
  <c r="G42" i="6" s="1"/>
  <c r="I79" i="4"/>
  <c r="J42" i="6" s="1"/>
  <c r="B41" i="4"/>
  <c r="B27" i="4"/>
  <c r="F78" i="1"/>
  <c r="I90" i="3"/>
  <c r="B45" i="4" l="1"/>
  <c r="B85" i="6"/>
  <c r="J103" i="3" l="1"/>
  <c r="J47" i="6" s="1"/>
  <c r="J48" i="6"/>
  <c r="I68" i="1"/>
  <c r="J46" i="6" s="1"/>
  <c r="K78" i="1"/>
  <c r="J45" i="6" s="1"/>
  <c r="J91" i="4"/>
  <c r="J41" i="6" s="1"/>
  <c r="I87" i="5"/>
  <c r="J44" i="6" s="1"/>
  <c r="J50" i="6" l="1"/>
  <c r="J49" i="6"/>
  <c r="I24" i="6"/>
  <c r="H24" i="6"/>
  <c r="F24" i="6"/>
  <c r="E24" i="6"/>
  <c r="C24" i="6"/>
  <c r="B24" i="6"/>
  <c r="I23" i="6"/>
  <c r="F23" i="6"/>
  <c r="E23" i="6"/>
  <c r="C23" i="6"/>
  <c r="B23" i="6"/>
  <c r="E16" i="3"/>
  <c r="E19" i="3"/>
  <c r="G24" i="6" s="1"/>
  <c r="E18" i="3"/>
  <c r="J24" i="6"/>
  <c r="J23" i="6"/>
  <c r="J51" i="6" l="1"/>
  <c r="D24" i="6"/>
  <c r="D23" i="6"/>
  <c r="E27" i="4"/>
  <c r="E13" i="6" s="1"/>
  <c r="B66" i="6"/>
  <c r="B59" i="4"/>
  <c r="D48" i="5" l="1"/>
  <c r="B48" i="5"/>
  <c r="E34" i="3" l="1"/>
  <c r="E16" i="6" s="1"/>
  <c r="D34" i="3"/>
  <c r="C34" i="3"/>
  <c r="B34" i="3"/>
  <c r="E27" i="1"/>
  <c r="D27" i="1"/>
  <c r="C27" i="1"/>
  <c r="C15" i="6" s="1"/>
  <c r="B15" i="6"/>
  <c r="E32" i="5"/>
  <c r="E52" i="5" s="1"/>
  <c r="D32" i="5"/>
  <c r="D52" i="5" s="1"/>
  <c r="D14" i="6" l="1"/>
  <c r="D16" i="6"/>
  <c r="C16" i="6"/>
  <c r="B16" i="6"/>
  <c r="E15" i="6"/>
  <c r="E43" i="1"/>
  <c r="D15" i="6"/>
  <c r="E14" i="6"/>
  <c r="H25" i="6"/>
  <c r="E25" i="6"/>
  <c r="B25" i="6"/>
  <c r="E17" i="6" l="1"/>
  <c r="C25" i="6"/>
  <c r="D25" i="6"/>
  <c r="G25" i="6"/>
  <c r="F25" i="6"/>
  <c r="I25" i="6"/>
  <c r="J25" i="6"/>
  <c r="D41" i="4" l="1"/>
  <c r="C41" i="4"/>
  <c r="C124" i="6" l="1"/>
  <c r="D124" i="6"/>
  <c r="C125" i="6"/>
  <c r="D125" i="6"/>
  <c r="B125" i="6"/>
  <c r="B124" i="6"/>
  <c r="C123" i="6"/>
  <c r="D123" i="6"/>
  <c r="C122" i="6"/>
  <c r="D122" i="6"/>
  <c r="B123" i="6"/>
  <c r="B122" i="6"/>
  <c r="C121" i="6"/>
  <c r="D121" i="6"/>
  <c r="B121" i="6"/>
  <c r="C120" i="6"/>
  <c r="D120" i="6"/>
  <c r="B120" i="6"/>
  <c r="C119" i="6"/>
  <c r="D119" i="6"/>
  <c r="B119" i="6"/>
  <c r="C118" i="6"/>
  <c r="D118" i="6"/>
  <c r="B118" i="6"/>
  <c r="B99" i="6"/>
  <c r="B114" i="6" s="1"/>
  <c r="I91" i="4"/>
  <c r="I41" i="6" s="1"/>
  <c r="H90" i="3"/>
  <c r="G48" i="6" s="1"/>
  <c r="I103" i="3"/>
  <c r="I47" i="6" s="1"/>
  <c r="H103" i="3"/>
  <c r="G47" i="6" s="1"/>
  <c r="G103" i="3"/>
  <c r="F47" i="6" s="1"/>
  <c r="F103" i="3"/>
  <c r="E47" i="6" s="1"/>
  <c r="E103" i="3"/>
  <c r="D47" i="6" s="1"/>
  <c r="D103" i="3"/>
  <c r="C47" i="6" s="1"/>
  <c r="C103" i="3"/>
  <c r="B47" i="6" s="1"/>
  <c r="J78" i="1"/>
  <c r="I45" i="6" s="1"/>
  <c r="I78" i="1"/>
  <c r="G45" i="6" s="1"/>
  <c r="G78" i="1"/>
  <c r="F45" i="6" s="1"/>
  <c r="E45" i="6"/>
  <c r="E78" i="1"/>
  <c r="D45" i="6" s="1"/>
  <c r="D78" i="1"/>
  <c r="C45" i="6" s="1"/>
  <c r="B45" i="6"/>
  <c r="I43" i="6"/>
  <c r="B43" i="6"/>
  <c r="D91" i="4"/>
  <c r="C41" i="6" s="1"/>
  <c r="E91" i="4"/>
  <c r="D41" i="6" s="1"/>
  <c r="F91" i="4"/>
  <c r="E41" i="6" s="1"/>
  <c r="G91" i="4"/>
  <c r="F41" i="6" s="1"/>
  <c r="H91" i="4"/>
  <c r="G41" i="6" s="1"/>
  <c r="I50" i="6"/>
  <c r="D127" i="6" l="1"/>
  <c r="C127" i="6"/>
  <c r="B127" i="6"/>
  <c r="D126" i="6"/>
  <c r="C126" i="6"/>
  <c r="B126" i="6"/>
  <c r="I49" i="6"/>
  <c r="I51" i="6" s="1"/>
  <c r="C128" i="6" l="1"/>
  <c r="D128" i="6"/>
  <c r="B128" i="6"/>
  <c r="B141" i="6" l="1"/>
  <c r="C39" i="1" l="1"/>
  <c r="D39" i="1"/>
  <c r="D31" i="6" s="1"/>
  <c r="B39" i="1"/>
  <c r="G90" i="3"/>
  <c r="F48" i="6" s="1"/>
  <c r="F90" i="3"/>
  <c r="E48" i="6" s="1"/>
  <c r="E90" i="3"/>
  <c r="D48" i="6" s="1"/>
  <c r="D90" i="3"/>
  <c r="C48" i="6" s="1"/>
  <c r="C90" i="3"/>
  <c r="B48" i="6" s="1"/>
  <c r="C30" i="6"/>
  <c r="D30" i="6"/>
  <c r="E30" i="6"/>
  <c r="C32" i="5"/>
  <c r="B32" i="5"/>
  <c r="B142" i="6"/>
  <c r="B143" i="6"/>
  <c r="B144" i="6"/>
  <c r="C43" i="6"/>
  <c r="C49" i="6" s="1"/>
  <c r="D43" i="6"/>
  <c r="D49" i="6" s="1"/>
  <c r="E43" i="6"/>
  <c r="E49" i="6" s="1"/>
  <c r="F43" i="6"/>
  <c r="F49" i="6" s="1"/>
  <c r="G43" i="6"/>
  <c r="C87" i="5"/>
  <c r="B44" i="6" s="1"/>
  <c r="D76" i="5"/>
  <c r="E76" i="5"/>
  <c r="C76" i="5"/>
  <c r="C72" i="3"/>
  <c r="B49" i="3"/>
  <c r="B32" i="6" s="1"/>
  <c r="D27" i="4"/>
  <c r="D45" i="4" s="1"/>
  <c r="H87" i="5"/>
  <c r="G44" i="6" s="1"/>
  <c r="G87" i="5"/>
  <c r="F44" i="6" s="1"/>
  <c r="F87" i="5"/>
  <c r="E44" i="6" s="1"/>
  <c r="E87" i="5"/>
  <c r="D44" i="6" s="1"/>
  <c r="D87" i="5"/>
  <c r="C44" i="6" s="1"/>
  <c r="B41" i="6"/>
  <c r="B49" i="6" s="1"/>
  <c r="D64" i="4"/>
  <c r="E64" i="4"/>
  <c r="C64" i="4"/>
  <c r="B29" i="6"/>
  <c r="B13" i="6"/>
  <c r="E45" i="4"/>
  <c r="D29" i="6"/>
  <c r="C29" i="6"/>
  <c r="C27" i="4"/>
  <c r="B12" i="3"/>
  <c r="D72" i="3"/>
  <c r="E72" i="3"/>
  <c r="C49" i="3"/>
  <c r="D32" i="6"/>
  <c r="C12" i="3"/>
  <c r="D12" i="3"/>
  <c r="D68" i="1"/>
  <c r="C46" i="6" s="1"/>
  <c r="E68" i="1"/>
  <c r="D46" i="6" s="1"/>
  <c r="F68" i="1"/>
  <c r="E46" i="6" s="1"/>
  <c r="G68" i="1"/>
  <c r="F46" i="6" s="1"/>
  <c r="H68" i="1"/>
  <c r="G46" i="6" s="1"/>
  <c r="C68" i="1"/>
  <c r="B46" i="6" s="1"/>
  <c r="D62" i="1"/>
  <c r="E62" i="1"/>
  <c r="C62" i="1"/>
  <c r="E31" i="6"/>
  <c r="C7" i="6"/>
  <c r="B14" i="6" l="1"/>
  <c r="B17" i="6" s="1"/>
  <c r="B52" i="5"/>
  <c r="C14" i="6"/>
  <c r="C52" i="5"/>
  <c r="C13" i="6"/>
  <c r="C45" i="4"/>
  <c r="D8" i="6"/>
  <c r="D53" i="3"/>
  <c r="B8" i="6"/>
  <c r="B53" i="3"/>
  <c r="C8" i="6"/>
  <c r="C9" i="6" s="1"/>
  <c r="C53" i="3"/>
  <c r="D7" i="6"/>
  <c r="D43" i="1"/>
  <c r="C31" i="6"/>
  <c r="C43" i="1"/>
  <c r="B31" i="6"/>
  <c r="B43" i="1"/>
  <c r="F50" i="6"/>
  <c r="F51" i="6" s="1"/>
  <c r="E50" i="6"/>
  <c r="E51" i="6" s="1"/>
  <c r="C50" i="6"/>
  <c r="C51" i="6" s="1"/>
  <c r="D50" i="6"/>
  <c r="D51" i="6" s="1"/>
  <c r="B50" i="6"/>
  <c r="B51" i="6" s="1"/>
  <c r="B145" i="6"/>
  <c r="D33" i="6"/>
  <c r="C32" i="6"/>
  <c r="E53" i="3"/>
  <c r="E32" i="6"/>
  <c r="F43" i="1"/>
  <c r="F52" i="5"/>
  <c r="B30" i="6"/>
  <c r="H49" i="6"/>
  <c r="H50" i="6"/>
  <c r="G49" i="6"/>
  <c r="G50" i="6"/>
  <c r="E29" i="6"/>
  <c r="D13" i="6"/>
  <c r="C17" i="6" l="1"/>
  <c r="D9" i="6"/>
  <c r="B9" i="6"/>
  <c r="C33" i="6"/>
  <c r="B33" i="6"/>
  <c r="H51" i="6"/>
  <c r="E33" i="6"/>
  <c r="E37" i="6" s="1"/>
  <c r="G51" i="6"/>
  <c r="D17" i="6"/>
  <c r="D37" i="6" l="1"/>
  <c r="C37" i="6"/>
  <c r="B37"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tc={0B3F3080-23AE-4769-9217-E0B3B8650DD3}</author>
  </authors>
  <commentList>
    <comment ref="E27" authorId="0" shapeId="0" xr:uid="{0B3F3080-23AE-4769-9217-E0B3B8650DD3}">
      <text>
        <t>[Threaded comment]
Your version of Excel allows you to read this threaded comment; however, any edits to it will get removed if the file is opened in a newer version of Excel. Learn more: https://go.microsoft.com/fwlink/?linkid=870924
Comment:
    Estimate</t>
      </text>
    </comment>
  </commentList>
</comments>
</file>

<file path=xl/sharedStrings.xml><?xml version="1.0" encoding="utf-8"?>
<sst xmlns="http://schemas.openxmlformats.org/spreadsheetml/2006/main" count="996" uniqueCount="437">
  <si>
    <t xml:space="preserve">Lewisham Biodiversity Outputs </t>
  </si>
  <si>
    <t>Organisation</t>
  </si>
  <si>
    <t>Total events</t>
  </si>
  <si>
    <t>Volunteer</t>
  </si>
  <si>
    <t>Location</t>
  </si>
  <si>
    <t>Category</t>
  </si>
  <si>
    <t>Bird box</t>
  </si>
  <si>
    <t>Bat box</t>
  </si>
  <si>
    <t>Bug hotel</t>
  </si>
  <si>
    <t>Total</t>
  </si>
  <si>
    <t>Demographic</t>
  </si>
  <si>
    <t>Habitat/Species outputs</t>
  </si>
  <si>
    <t>Surveys</t>
  </si>
  <si>
    <t>Other habitat</t>
  </si>
  <si>
    <t xml:space="preserve"> Type of survey</t>
  </si>
  <si>
    <t>Total number children</t>
  </si>
  <si>
    <t>Total number adults</t>
  </si>
  <si>
    <t>Number</t>
  </si>
  <si>
    <t>Summary/Description</t>
  </si>
  <si>
    <t xml:space="preserve">Environmental education  </t>
  </si>
  <si>
    <t>Engagement e.g. walk, presentation</t>
  </si>
  <si>
    <t>TOTAL</t>
  </si>
  <si>
    <t>Hedge (m)</t>
  </si>
  <si>
    <t>Total Outputs</t>
  </si>
  <si>
    <t>Events</t>
  </si>
  <si>
    <t>Adults</t>
  </si>
  <si>
    <t>Children</t>
  </si>
  <si>
    <t>Living roof (m2)</t>
  </si>
  <si>
    <t>Website data</t>
  </si>
  <si>
    <t>Views</t>
  </si>
  <si>
    <t>Visits</t>
  </si>
  <si>
    <t>Posts published</t>
  </si>
  <si>
    <t>Nature conservation website</t>
  </si>
  <si>
    <t>Rivers and people website</t>
  </si>
  <si>
    <t>Link</t>
  </si>
  <si>
    <t>https://natureconservationlewisham.co.uk/</t>
  </si>
  <si>
    <t xml:space="preserve">https://riversandpeople.com/ </t>
  </si>
  <si>
    <t>Notes</t>
  </si>
  <si>
    <t>Advice given (species, habitats, lighting, maintenance etc.)</t>
  </si>
  <si>
    <t>TOTAL planning applications</t>
  </si>
  <si>
    <t>Loggery</t>
  </si>
  <si>
    <t>Awards</t>
  </si>
  <si>
    <t>Trees</t>
  </si>
  <si>
    <t>Habitat/Species outputs/advice given*</t>
  </si>
  <si>
    <t>Totals</t>
  </si>
  <si>
    <t>Quarter</t>
  </si>
  <si>
    <t>Summary of events carried out this quarter</t>
  </si>
  <si>
    <t>Summary of groups engaged</t>
  </si>
  <si>
    <t xml:space="preserve">Total: </t>
  </si>
  <si>
    <t>Hedgerow (m)</t>
  </si>
  <si>
    <t xml:space="preserve">Bird Box </t>
  </si>
  <si>
    <t xml:space="preserve">Bug Hotel </t>
  </si>
  <si>
    <t>Locations</t>
  </si>
  <si>
    <t>Nature Conservation Web</t>
  </si>
  <si>
    <t>Posts</t>
  </si>
  <si>
    <t>Award Type</t>
  </si>
  <si>
    <t>Awarding Body</t>
  </si>
  <si>
    <t>Group</t>
  </si>
  <si>
    <t>£</t>
  </si>
  <si>
    <t>Planning total</t>
  </si>
  <si>
    <t>Parks and NR total</t>
  </si>
  <si>
    <t>Pond</t>
  </si>
  <si>
    <t>Nature Conservation Lewisham total</t>
  </si>
  <si>
    <t>Rivers and People total</t>
  </si>
  <si>
    <t>Awards/Grants</t>
  </si>
  <si>
    <t>Awards (details below)</t>
  </si>
  <si>
    <t>*Please note that only biodiversity enhancements that are at condition discharge phase are recorded here.</t>
  </si>
  <si>
    <t>Number of planning applications reviewed</t>
  </si>
  <si>
    <t>Qarter 4 (Oct - Dec)</t>
  </si>
  <si>
    <t>Qarter 3 (Jul-Sep)</t>
  </si>
  <si>
    <t>Qarter 1 (Jan-Mar)</t>
  </si>
  <si>
    <t>Qarter 2 (Apr-Jun)</t>
  </si>
  <si>
    <t>Planning applications/documents reviewed</t>
  </si>
  <si>
    <t>Number of planning applications/documents reviewed</t>
  </si>
  <si>
    <t>Living roof</t>
  </si>
  <si>
    <t>Surveys total</t>
  </si>
  <si>
    <t>Total Nature's Gym events</t>
  </si>
  <si>
    <t>Total number adults (NG)</t>
  </si>
  <si>
    <t xml:space="preserve">Total Rivers and People events </t>
  </si>
  <si>
    <t>Total number adults (RaP)</t>
  </si>
  <si>
    <t xml:space="preserve">Total BPP events </t>
  </si>
  <si>
    <t>Total number adults (BPP)</t>
  </si>
  <si>
    <t>Lewisham (Jess)</t>
  </si>
  <si>
    <t>Hours</t>
  </si>
  <si>
    <t>Total volunteer hours</t>
  </si>
  <si>
    <t>Total Volunteer Hours</t>
  </si>
  <si>
    <t>Glendale - NG</t>
  </si>
  <si>
    <t>Glendale - RaP</t>
  </si>
  <si>
    <t>Other habitat - details on tab</t>
  </si>
  <si>
    <t>Volunteer (incl. LBL)</t>
  </si>
  <si>
    <t>Bug/bee hotel</t>
  </si>
  <si>
    <t>hedgehog highways</t>
  </si>
  <si>
    <t>Lewisham (James BPP)</t>
  </si>
  <si>
    <t>Date: Jan-Mar 2023</t>
  </si>
  <si>
    <t>Date: April - June 2023</t>
  </si>
  <si>
    <t>Date: July - September 2023</t>
  </si>
  <si>
    <t>Date: October - December 2023</t>
  </si>
  <si>
    <t>Glendale (Emily) - NG</t>
  </si>
  <si>
    <t>Glendale (Emily) - RaP</t>
  </si>
  <si>
    <t>Summary of schools engaged</t>
  </si>
  <si>
    <t>QTR1 January - March 2023</t>
  </si>
  <si>
    <t>QTR2 April - June 2023</t>
  </si>
  <si>
    <t>QTR3 July - September 2023</t>
  </si>
  <si>
    <t>QTR4 October - December 2023</t>
  </si>
  <si>
    <t>Planning Quarter 2 
(April-June 2023)</t>
  </si>
  <si>
    <t>Quarter 2 (April - June 2023)</t>
  </si>
  <si>
    <t>Quarter 3 (July - September 2023)</t>
  </si>
  <si>
    <t>Quarter 4 (October - December 2023)</t>
  </si>
  <si>
    <t>Nature Conservation Lewisham
QTR1 January - March 2023</t>
  </si>
  <si>
    <t>Rivers and People 
QTR1 January - March 2023</t>
  </si>
  <si>
    <t>Nature Conservation Lewisham
QTR2 April - June 2023</t>
  </si>
  <si>
    <t>Rivers and People
QTR2 April - June 2023</t>
  </si>
  <si>
    <t xml:space="preserve">Nature Conservation Lewisham
QTR3 July - September 2023 </t>
  </si>
  <si>
    <t>Rivers &amp; People
QTR3 July - September 2023</t>
  </si>
  <si>
    <t>Nature Conservation Lewisham
QTR4 October - December 2023</t>
  </si>
  <si>
    <t>Rivers and People
QTR4 October - December 2023</t>
  </si>
  <si>
    <t>Volunteer events - LBL (also included in above events figures so do not add to above figures)</t>
  </si>
  <si>
    <t>Number of Schools engaged</t>
  </si>
  <si>
    <t>Summary/Description
(Please include name of schools)</t>
  </si>
  <si>
    <t xml:space="preserve">Hereford Place - DC/22/129667 </t>
  </si>
  <si>
    <t>Devonshire Road</t>
  </si>
  <si>
    <t>F/O Chinbrook Meadows</t>
  </si>
  <si>
    <t>Our Space Award</t>
  </si>
  <si>
    <t>£2803 awarded for 'On the Wing" project -  improvements in Chinbrook Meadows for pollinators and pond invertebrates</t>
  </si>
  <si>
    <t>Ladywell Fields - Holbeach Nature Reserve</t>
  </si>
  <si>
    <t>Nature's Gym session</t>
  </si>
  <si>
    <t>177 Sharledoes Road -DC/23/129976</t>
  </si>
  <si>
    <t>Exford Road Allotments</t>
  </si>
  <si>
    <t>9 various bird boxes, 1 owl box - Kenneth White</t>
  </si>
  <si>
    <t>Garthorne Road NR</t>
  </si>
  <si>
    <t>5 of the 16 made for Dev Rd.</t>
  </si>
  <si>
    <t>Silverdale Enclosure</t>
  </si>
  <si>
    <t>hedge planted by Friends group</t>
  </si>
  <si>
    <t>F/O Beckenham Place Park</t>
  </si>
  <si>
    <t>Bird walk on 18/02/23</t>
  </si>
  <si>
    <t>Our Lady and St Philip Neri Primary School - DC/23/130050</t>
  </si>
  <si>
    <t>Chinbrook Allotment Orchard</t>
  </si>
  <si>
    <t>Forster Memorial Park</t>
  </si>
  <si>
    <t>F/O Garthorne Road</t>
  </si>
  <si>
    <t>Friends of Forster MP &amp; LBL</t>
  </si>
  <si>
    <t>Telegraph Hill</t>
  </si>
  <si>
    <t>Amphibian survey</t>
  </si>
  <si>
    <t>As part of Nature's Gym session</t>
  </si>
  <si>
    <t>hedge planted as part of Rewild London project</t>
  </si>
  <si>
    <t>30-31 Laurie Grove - DC/23/130306</t>
  </si>
  <si>
    <t>Baring Primary School, Gordonbrock, Haseltine</t>
  </si>
  <si>
    <t>Whitefield Mount</t>
  </si>
  <si>
    <t>Ladywell Fields</t>
  </si>
  <si>
    <t>Big City Butterflies meadow creation by tiny forest (scrape and seeding)</t>
  </si>
  <si>
    <t>LBL-Big City Butterflies meadow creation in orchard (scrape and seeding)</t>
  </si>
  <si>
    <t>190m2 meadow</t>
  </si>
  <si>
    <t>Pedro Pires survey</t>
  </si>
  <si>
    <t>fauna</t>
  </si>
  <si>
    <t>Big City Butterflies/FO Brookmill Park</t>
  </si>
  <si>
    <t>Butterfly ID training/walk</t>
  </si>
  <si>
    <t>Tidemill School Block D - DC/23/130919</t>
  </si>
  <si>
    <t>F/O Chinbrook Community Orchard</t>
  </si>
  <si>
    <t>Pruning fruit trees, clearing brambles and weeding mulch circles under trees</t>
  </si>
  <si>
    <t>Wassail (with ChART) and LBL Walk</t>
  </si>
  <si>
    <t>F/O Downham Woodland Walk</t>
  </si>
  <si>
    <t>Planting 100 snowdrops along path edges in Silver Birch woodland; litter picking</t>
  </si>
  <si>
    <t>Mud Club, Run By Ellie Weidman</t>
  </si>
  <si>
    <t>Being in Nature on the Green; bird count; nature based activities</t>
  </si>
  <si>
    <t>Mayow Park Warehouse - DC/22/129736</t>
  </si>
  <si>
    <t>Working in the sensory garden</t>
  </si>
  <si>
    <t>Wade with UCL Students</t>
  </si>
  <si>
    <t>LBL - Jess &amp; Emily</t>
  </si>
  <si>
    <t>F/O BPP</t>
  </si>
  <si>
    <t>Bird Walk</t>
  </si>
  <si>
    <t xml:space="preserve">Hilly Fields </t>
  </si>
  <si>
    <t>BPP</t>
  </si>
  <si>
    <t>Bird</t>
  </si>
  <si>
    <t>Eliot Bank</t>
  </si>
  <si>
    <t>Muddy Boots @ Devonshire Road</t>
  </si>
  <si>
    <t>Chinbrook Meadows</t>
  </si>
  <si>
    <t>Brookmil Park</t>
  </si>
  <si>
    <t>40 gorse planted to fill in gaps and increase gorse cover</t>
  </si>
  <si>
    <t>40 gorse</t>
  </si>
  <si>
    <t>16 bird boxes made by LWT volunteers, 5 in Garthorne</t>
  </si>
  <si>
    <t>moth and other fauna</t>
  </si>
  <si>
    <t>F/O Ladywell and Brockley Cemeteries</t>
  </si>
  <si>
    <t>nature walk on Sunday (16th April), led by Tom Moulton and Peter Robinson</t>
  </si>
  <si>
    <t>Grove Park Community Group, Capel Manor, LBL</t>
  </si>
  <si>
    <t>Open day</t>
  </si>
  <si>
    <t>F/O Albion Millennium Green</t>
  </si>
  <si>
    <t>56-60 Farmstead Road - DC/23/130620</t>
  </si>
  <si>
    <t>all features in LEMP document so discharged with LEMP condition</t>
  </si>
  <si>
    <t>hibernacula, 5 hedgehog highways, wildflower meadow</t>
  </si>
  <si>
    <t>F/O Brockley &amp; Ladywell Cemeteries</t>
  </si>
  <si>
    <t>F/O River Pool</t>
  </si>
  <si>
    <t>Thames 21</t>
  </si>
  <si>
    <t>Work included hedge laying, hedge planting, tree transplanting, maintaining river features, unblocking the river, maintaining and improving the Vinneries pond system and wetland, building and maintaining dead hedges, litter picking, clearing abandoned camp sites, management of Japanese Knotweed, planting around the Bell Green Pond, finishing and topping up the kingfisher box, assisting with the restoration of the secondary channel in Ladywell Fields.</t>
  </si>
  <si>
    <t>Chopping back bramble and trees in the meadow behind the Bell Green Pond. Making faggot bundles to repair the berms, litter picking.</t>
  </si>
  <si>
    <t>3 large patches of frogspawn, 20 toads, 1 newt</t>
  </si>
  <si>
    <t>Bell Green Pond</t>
  </si>
  <si>
    <t>Linear Park/Bell Green Pond</t>
  </si>
  <si>
    <t>Planted a hedge using trees from other areas of the park, transplanted some trees that were in the wrong place for their survival, created loggeries from trees chopped back to open up the meadow behind Bell Green Pond.</t>
  </si>
  <si>
    <t xml:space="preserve">Kindergarten Forest Hill </t>
  </si>
  <si>
    <t>Talk about Amphibians &amp; Aquatic Habitats</t>
  </si>
  <si>
    <t>Emily - @ Dacres Wood</t>
  </si>
  <si>
    <t>Edith Nesbit Pleasure Ground</t>
  </si>
  <si>
    <t>Gaps in the exsiting hedge planted up, and a hedge extension along the playground fence</t>
  </si>
  <si>
    <t>Manor House Gardens</t>
  </si>
  <si>
    <t>Church Grove - DC/23/130454</t>
  </si>
  <si>
    <t>50+</t>
  </si>
  <si>
    <t>F/O Mayow Park</t>
  </si>
  <si>
    <t>Bat walk on 21 April led by Dr Iain Boulton</t>
  </si>
  <si>
    <t>Walsham House - DC/23/130589, DC/23/130811</t>
  </si>
  <si>
    <t>F/O Ladywell Fields</t>
  </si>
  <si>
    <t>Sessions in the Tiny Forest, Orchard and Black poplar care. Also a session with Good Gym.</t>
  </si>
  <si>
    <t>wildflower meadow scrape (c. 20m2)</t>
  </si>
  <si>
    <t>Woodland management and Cottage Gardening &amp; hedging</t>
  </si>
  <si>
    <t>Beckenham Place Park</t>
  </si>
  <si>
    <t>12m2 living roof</t>
  </si>
  <si>
    <t>Hedging whips planted on fenceline with spare trees planted; Green roof on "tomorrow is built today" lake pavillion structure</t>
  </si>
  <si>
    <t>Big Garden Birdwatch, separate survey</t>
  </si>
  <si>
    <t>11 Perry Vale - DC/23/130606</t>
  </si>
  <si>
    <t>Bluebell walk</t>
  </si>
  <si>
    <t>F/O BPP - LBL</t>
  </si>
  <si>
    <t>Dawn Chorus walk, Bat walk on 29 April</t>
  </si>
  <si>
    <t>Elderton Road - DC/23/131385, DC/23/131384</t>
  </si>
  <si>
    <t>Verges across Lewisham</t>
  </si>
  <si>
    <t>baseline vegetation survey on sites with relaxed mowing</t>
  </si>
  <si>
    <t>plant</t>
  </si>
  <si>
    <t>plant and veteran trees/woodland</t>
  </si>
  <si>
    <t>veteran tree survey, woodland condition survey and baseline as part of Rewild London project</t>
  </si>
  <si>
    <t>F/O Forster Memorial Park</t>
  </si>
  <si>
    <t>Woodland volunteer session as part of Rewild London project; hedge management, cutting back overhanging vegetation, wood chip</t>
  </si>
  <si>
    <t>incl. 148m2 semi-intensive, rest biodiverse living roof, 1 peregrine, 3 black redstart, 2 swift, 1 sparrow</t>
  </si>
  <si>
    <t>Beavers scouts group</t>
  </si>
  <si>
    <t>Beecroft Garden, Baring Primary, Ashmead Primary, St Michael's Academy, Gordonbrock</t>
  </si>
  <si>
    <t>LBL, Glendale, T21, Goldsmiths, Waterlink Way of Life &amp; FoRPLP</t>
  </si>
  <si>
    <t>3RCU Opening (numbers estimated)</t>
  </si>
  <si>
    <t>Deptford Folk/Caroline Cupitt</t>
  </si>
  <si>
    <t>Orchard session led by Caroline Cupitt to prune stone fruits, mulch trees</t>
  </si>
  <si>
    <t>2 bug hotels built with scouts group, 3 small one bought and installed</t>
  </si>
  <si>
    <t>bird</t>
  </si>
  <si>
    <t>F/O Dacres Wood</t>
  </si>
  <si>
    <t>Open Days- only have numbers and so I don't know about children/adults</t>
  </si>
  <si>
    <t>Hilly Fields</t>
  </si>
  <si>
    <t>Third Bridge, Goldsmiths &amp; Nature's Gym</t>
  </si>
  <si>
    <t>Marvels Lane</t>
  </si>
  <si>
    <t>April,  May, June 2 hour orchard volunteer workdays</t>
  </si>
  <si>
    <t>Pedro Pires survey and trail camera &amp; 1 with Nature's Gym</t>
  </si>
  <si>
    <t>Chinbrook Meadows Horticultural Society</t>
  </si>
  <si>
    <t>Sycamore and Turkey Oak growth cutback</t>
  </si>
  <si>
    <t>Guided walk of both cemeteries</t>
  </si>
  <si>
    <t>FORP</t>
  </si>
  <si>
    <t>Waterlink Way of Life</t>
  </si>
  <si>
    <t>Bramble</t>
  </si>
  <si>
    <t>Planted bramble (yes really!) to restrict access to an area of the pond bank to allow birds and amphibians to move safely without human interference.</t>
  </si>
  <si>
    <t>Linear Park</t>
  </si>
  <si>
    <t>F/O Home park</t>
  </si>
  <si>
    <t>Home Park</t>
  </si>
  <si>
    <t>Bee hotels</t>
  </si>
  <si>
    <t>Buckthorne Cutting</t>
  </si>
  <si>
    <t>Open Day, health and well-being session, refugee sessions</t>
  </si>
  <si>
    <t>bug &amp; woodland assessment tool</t>
  </si>
  <si>
    <t>14 sessions on the Pool (4 corporate groups) woodland and hedge maintenance, fallen trees, repairing and building berms, wetland maintenance, path maintenance, 3 Rivers clean-up upstream, river and park clean-up (67 bags of rubbish, 5 suitcases, 7 trolleys, 1 wheelchair).</t>
  </si>
  <si>
    <t>Brookmill Park</t>
  </si>
  <si>
    <t>Glendale (Emily Millhouse)</t>
  </si>
  <si>
    <t>Rushey Green</t>
  </si>
  <si>
    <t>Emily Bird Surveys with Tom &amp; Sue</t>
  </si>
  <si>
    <t>F/O Albion Millenium Green</t>
  </si>
  <si>
    <t>Thames21 (Philly)</t>
  </si>
  <si>
    <t>WaterBlitz and Water Quality testing</t>
  </si>
  <si>
    <t>WaterBlitz</t>
  </si>
  <si>
    <t>Bellingham Play Park/Bell Green Pond</t>
  </si>
  <si>
    <t>Citizen science water quality survey using Hanna checkers</t>
  </si>
  <si>
    <t>Catchment-wide water quality survey</t>
  </si>
  <si>
    <t>One-off water quality survey done on 3rd April with 2 volunteers. Ammonia and phosphate concentrations were tested (0.05 mg/l and 0.50 mg/l, respectively, which is 'Very Good' and 'Moderate' respectively according to WFD classifications), and an RMI survey was done too (score =3).</t>
  </si>
  <si>
    <t>One-off catchment-wide water sampling event where water samples are sent off to an accredited laboratory to test for water quality parameters. This provides a snapshot of water quality around the catchment, which nicely complements the other water quality datasets we have for the catchment.</t>
  </si>
  <si>
    <t>Burnt Ash Pond</t>
  </si>
  <si>
    <t>Gene Pools survey</t>
  </si>
  <si>
    <t>Sydenham Garden (Alona)</t>
  </si>
  <si>
    <t>Welbeing nature walks round local park with 8 adults x 8 weeks</t>
  </si>
  <si>
    <t>Sydenham Garden roof</t>
  </si>
  <si>
    <t>plants</t>
  </si>
  <si>
    <t>Dacres Wood</t>
  </si>
  <si>
    <t>GenePool water survey</t>
  </si>
  <si>
    <t>Deptford Wharves - DC/22/128925</t>
  </si>
  <si>
    <t>Total for Building 2 and 3 + cycle store</t>
  </si>
  <si>
    <t>Conington Road - DC/23/132189</t>
  </si>
  <si>
    <t>Quarter 1 (Jan-Mar 2023)</t>
  </si>
  <si>
    <t>19 Marischal Road - DC/23/132243</t>
  </si>
  <si>
    <t>Friends of Garthorne Road NR</t>
  </si>
  <si>
    <t>Open day in April - Joined by Froglife &amp; Art in Nature</t>
  </si>
  <si>
    <t>Exit Map</t>
  </si>
  <si>
    <t>BPP - LBL</t>
  </si>
  <si>
    <t>BPP - Butterfly Conservation/LBL</t>
  </si>
  <si>
    <t>Bat walks</t>
  </si>
  <si>
    <t>Moth survey event</t>
  </si>
  <si>
    <t>F/O Friendly Gardens</t>
  </si>
  <si>
    <t>Friendly Street verges</t>
  </si>
  <si>
    <t>Meadow improvement</t>
  </si>
  <si>
    <t>planting wildflower plug plants and seeds in cleared patches</t>
  </si>
  <si>
    <t>Events held with ChART</t>
  </si>
  <si>
    <t>Wade with NHS</t>
  </si>
  <si>
    <t>Lewisham (Jess) - NHS</t>
  </si>
  <si>
    <t>Planning Quarter 1
(January - March 2023)</t>
  </si>
  <si>
    <t>Parks Quarter 1
(January - March 2023)</t>
  </si>
  <si>
    <t>Parks and NR Quarter 2
(April-June 2023)</t>
  </si>
  <si>
    <t>Parks and NR Quarter 3
(July-September 2023)</t>
  </si>
  <si>
    <t>Planning Quarter 4
(October - December 2023)</t>
  </si>
  <si>
    <t>Parks and NR Quarter 4
(October - December 2023)</t>
  </si>
  <si>
    <t>Planning Quarter 3                                   
(July-September 2023)</t>
  </si>
  <si>
    <t>F/O BLC</t>
  </si>
  <si>
    <t>Brockley &amp; Ladywell Cemetery</t>
  </si>
  <si>
    <t>F/o Forster Memorial Park</t>
  </si>
  <si>
    <t>Woodland walk led by Nick Bertrand</t>
  </si>
  <si>
    <t>Woodland Garden session, Rewild London project</t>
  </si>
  <si>
    <t>meadow in Ladywell, gorse planted on Whitefield Mount, living roof by BPP lake</t>
  </si>
  <si>
    <t>Chinbrook allotment meadow scrape, bramble planting at Bell Green Pond</t>
  </si>
  <si>
    <t>Tidemill School Block D - DC/23/133099</t>
  </si>
  <si>
    <t>with logs and boulders</t>
  </si>
  <si>
    <t>LFUG</t>
  </si>
  <si>
    <t>Tiny Forest and Orchard</t>
  </si>
  <si>
    <t>Sensory Garden BPP</t>
  </si>
  <si>
    <t>2 - 2.5 hour sessions, 3-6 people per session.</t>
  </si>
  <si>
    <t>Chinbrook Community Orchard</t>
  </si>
  <si>
    <t>Thames 21 (Philly)</t>
  </si>
  <si>
    <t>Presentations (Eels project), Hanna testing</t>
  </si>
  <si>
    <t>Various</t>
  </si>
  <si>
    <t>MoRPh river survey</t>
  </si>
  <si>
    <t>Survey done by Thames21 staff to look at geomorphological features of stretches of river for the Creating a London River Bank NEIRF-funded project. This then enables us to look at the current river condition and calculate the biodiversity net gain uplift that would be created as result of a river improvement/restoration project at each site.</t>
  </si>
  <si>
    <t>Session with Good Gym</t>
  </si>
  <si>
    <t>Kelvin Grove (with Emily)</t>
  </si>
  <si>
    <t>3rcu sessions (with Emily) + other Nature's Gym</t>
  </si>
  <si>
    <t>Open Day and guided walks</t>
  </si>
  <si>
    <t xml:space="preserve">Open Days (will include some children, but not broken down that way in report) </t>
  </si>
  <si>
    <t>Butterfly</t>
  </si>
  <si>
    <t xml:space="preserve">Weekly surveys </t>
  </si>
  <si>
    <t>Friends of Chinbrook Meadows</t>
  </si>
  <si>
    <t>Glendale (Emily)</t>
  </si>
  <si>
    <t>Healthy Rivers Project</t>
  </si>
  <si>
    <t>Sessions at Brookmill Park</t>
  </si>
  <si>
    <t>Riverfly</t>
  </si>
  <si>
    <t>Gold for Large Park - Beckenham Place Park; Gold for Large Park - Forster Memorial Park; Gold and Category Winner for Small Conservation Area - Devonshire Road Nature Reserve; Silver gilt for Small Park - Brookmill Parks; Silver gilt for Small Park - Frendsbury Gardens; Apprentice Scheme of the Year Award Winner for our apprentice scheme at Beckenham Place Park</t>
  </si>
  <si>
    <t>6 London in Bloom awards</t>
  </si>
  <si>
    <t>LBL - Various Friends groups</t>
  </si>
  <si>
    <t>Beckenham Place Park East</t>
  </si>
  <si>
    <t>Deptford Creek - CET</t>
  </si>
  <si>
    <t>pollinator plants</t>
  </si>
  <si>
    <t>Our Space Award pollinator friendly plants planted</t>
  </si>
  <si>
    <t>created and installed by Nature's Gym</t>
  </si>
  <si>
    <t>F/O Blythe Hill</t>
  </si>
  <si>
    <t>preparing areas and planting plug plants, 30 people of all ages reported but number of children needs clarifying</t>
  </si>
  <si>
    <t>Blythe Hill Fields</t>
  </si>
  <si>
    <t>LBL - Blackheath Society</t>
  </si>
  <si>
    <t>annual litter pick event</t>
  </si>
  <si>
    <t>Rewild London project</t>
  </si>
  <si>
    <t>Silverdale enclosure</t>
  </si>
  <si>
    <t>disease resistant elms, Big City Butterflies</t>
  </si>
  <si>
    <t>KW project</t>
  </si>
  <si>
    <t>Crofton Railway Community Garden</t>
  </si>
  <si>
    <t>375 Lewisham High Street - DC/23/133404</t>
  </si>
  <si>
    <t>Deptford Police Station - DC/23/133163</t>
  </si>
  <si>
    <t>Trinity School children with EM (Glendale)</t>
  </si>
  <si>
    <t xml:space="preserve">Events carried out between April and November as part of project. Total numbers included this quarter retrospectively, no data on children numbers so all participants included in adults numbers. </t>
  </si>
  <si>
    <t>Creekside Education Trust - Ecology and Engagement in Deptford Creek project</t>
  </si>
  <si>
    <t>flora and habitats</t>
  </si>
  <si>
    <t>Nature's Gym installed</t>
  </si>
  <si>
    <t>Sedgehill Community Centre - DC/23/133868</t>
  </si>
  <si>
    <t>berm restoration in river</t>
  </si>
  <si>
    <t>Rivers and People volunteers are restoring berms in Ladywell Fields middle by the bridge</t>
  </si>
  <si>
    <t>as part of the Ecology and Engagement in Deptford Creek project during the year not just in quarter</t>
  </si>
  <si>
    <t>Bat box survey, bird survey</t>
  </si>
  <si>
    <t>quarterly bird survey</t>
  </si>
  <si>
    <t>local provenance oak whips planted</t>
  </si>
  <si>
    <t>40 trees planted with 18 children from Gordonbrock. The rest of the trees planted by the Friends</t>
  </si>
  <si>
    <t>Ema Felix - F/O Forster Memorial Park</t>
  </si>
  <si>
    <t>Rushey Green primary Y4, 3 sessions as part of the Rewild London project</t>
  </si>
  <si>
    <t>DRNR / Naomi Leake</t>
  </si>
  <si>
    <t>Pre - schools Little cubs and Rub a Dubs.</t>
  </si>
  <si>
    <t>DRNR / Naomi Leake/ Muddy Boots</t>
  </si>
  <si>
    <t>Pre schoolers for outdoor education.</t>
  </si>
  <si>
    <t>BPP - Sensory Garden volunteers</t>
  </si>
  <si>
    <t>Approx 4 people per session of 2 hours.</t>
  </si>
  <si>
    <t>Ladywell Fields User Group</t>
  </si>
  <si>
    <t>Friends of Dacres Wood</t>
  </si>
  <si>
    <t>Open Days - probably included some children but not reported.</t>
  </si>
  <si>
    <t>Plant</t>
  </si>
  <si>
    <t>Friends of Brockley and Ladywell Cemetery</t>
  </si>
  <si>
    <t>Bulb planting and strimmed grass removal</t>
  </si>
  <si>
    <t xml:space="preserve">Heritage Week &amp; Remembrance Sunday events and walks </t>
  </si>
  <si>
    <t>butterfly</t>
  </si>
  <si>
    <t>Turnham Academy PS &amp; Trinity SS</t>
  </si>
  <si>
    <t xml:space="preserve">Street tree care (pruning, securing, weeding, litter removal) </t>
  </si>
  <si>
    <t>River restoration, woodland management, litter clearance - 17 bags of litter</t>
  </si>
  <si>
    <t>river restoration, woodland management, litter clearance, pond maintenance. 26 bags of rubbish, 2 bikes, car battery, 5 trolleys</t>
  </si>
  <si>
    <t>Apple Day</t>
  </si>
  <si>
    <t>F/O Chinbrook Community Orchard/Chinbrook Meadows/ChART</t>
  </si>
  <si>
    <t>Planting day with T21</t>
  </si>
  <si>
    <t>Various orchard maintenance work</t>
  </si>
  <si>
    <t>improving meadows and woodland meadow by plug planting</t>
  </si>
  <si>
    <t xml:space="preserve">Tiny Forest (including children from Gordonbrock) and tree planting. </t>
  </si>
  <si>
    <t>333-337 New Cross Road - DC/23/133724</t>
  </si>
  <si>
    <t>Groundwork</t>
  </si>
  <si>
    <t>London in Bloom - Gold for Large Park</t>
  </si>
  <si>
    <t>LiB</t>
  </si>
  <si>
    <t>LBL/Glendale</t>
  </si>
  <si>
    <t>FOFMP/LBL/Glendale</t>
  </si>
  <si>
    <t>London in Bloom- Gold and Category Winner for Small Conservation Area</t>
  </si>
  <si>
    <t>Devonshire Road NR</t>
  </si>
  <si>
    <t>FODRNR/LBL/Complete Ecology</t>
  </si>
  <si>
    <t>London in Bloom - Silver gilt for Small Park</t>
  </si>
  <si>
    <t>FOBP/LBL/Glendale</t>
  </si>
  <si>
    <t>Frendsbury Gardens</t>
  </si>
  <si>
    <t>FOFG/LBL/Glendale</t>
  </si>
  <si>
    <t xml:space="preserve">London in Bloom - Apprentice Scheme of the Year Award Winner </t>
  </si>
  <si>
    <t>LBL</t>
  </si>
  <si>
    <t>Chinbrook Orchard Volunteers</t>
  </si>
  <si>
    <t>Railway poplar (1) + extension of tiny forest (180)</t>
  </si>
  <si>
    <t>rain garden/SUDs</t>
  </si>
  <si>
    <t>Thornville Street</t>
  </si>
  <si>
    <t>F/O Friendly Street, St Johns Society and LBL, summary: https://st-johns-soc.org/thornville-street-rain-garden-planting-day</t>
  </si>
  <si>
    <t>F/O Friendly Gardens/St Johns Society</t>
  </si>
  <si>
    <t>Planting the new rain garden/SUDs at Thornville Street: https://st-johns-soc.org/thornville-street-rain-garden-planting-day</t>
  </si>
  <si>
    <t>Presentation to Wildlfe Club at Sydenham Garden</t>
  </si>
  <si>
    <t>Moth</t>
  </si>
  <si>
    <t>Moth trapping event</t>
  </si>
  <si>
    <t>Street Trees For Living</t>
  </si>
  <si>
    <t>Friendly street verge improvement</t>
  </si>
  <si>
    <t>Chinbrook Orchard pollinator plants, Blythe Hill improving meadows and woodland meadow by plug planting; Ladywell Fields berm creation in river, rain garden/SUDs creation</t>
  </si>
  <si>
    <t xml:space="preserve">F/O Buckthorne </t>
  </si>
  <si>
    <t>Taken from 2023 data so not sure when they happened. Sessions from April-June data accounted for in that tab and subtracted from here to prevent double counting</t>
  </si>
  <si>
    <t>F/O Buckthorne</t>
  </si>
  <si>
    <t>Creekside Education Centre</t>
  </si>
  <si>
    <t>Annual data for CET</t>
  </si>
  <si>
    <t>Last updated on 23/02/24</t>
  </si>
  <si>
    <t>Part of the Blythe Hill biodiversity plan to plant plug plants in the main meadow and a woodland edge area - BCB provided 80 whips for butterflies in the new plant circles and 10 standard trees were also planted</t>
  </si>
  <si>
    <t>black poplar whips by the river</t>
  </si>
  <si>
    <t>Buckthorne Cutting NR</t>
  </si>
  <si>
    <t>1 pond</t>
  </si>
  <si>
    <t>Thames 21 - BPP East project</t>
  </si>
  <si>
    <t>River cleanups, balsam bashing</t>
  </si>
  <si>
    <t>Bellingham Interagency engagement, Sydenham Garden guided walk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</si>
</sst>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6" x14ac:knownFonts="1">
    <font>
      <sz val="10"/>
      <name val="Arial"/>
    </font>
    <font>
      <sz val="11"/>
      <color theme="1"/>
      <name val="Calibri"/>
      <family val="2"/>
      <scheme val="minor"/>
    </font>
    <font>
      <sz val="11"/>
      <color theme="1"/>
      <name val="Calibri"/>
      <family val="2"/>
      <scheme val="minor"/>
    </font>
    <font>
      <sz val="8"/>
      <name val="Arial"/>
      <family val="2"/>
    </font>
    <font>
      <u/>
      <sz val="10"/>
      <color indexed="12"/>
      <name val="Arial"/>
      <family val="2"/>
    </font>
    <font>
      <sz val="12"/>
      <name val="Calibri"/>
      <family val="2"/>
    </font>
    <font>
      <b/>
      <sz val="12"/>
      <name val="Calibri"/>
      <family val="2"/>
    </font>
    <font>
      <b/>
      <sz val="10"/>
      <name val="Arial"/>
      <family val="2"/>
    </font>
    <font>
      <b/>
      <sz val="14"/>
      <name val="Calibri"/>
      <family val="2"/>
    </font>
    <font>
      <sz val="14"/>
      <name val="Arial"/>
      <family val="2"/>
    </font>
    <font>
      <sz val="14"/>
      <name val="Calibri"/>
      <family val="2"/>
    </font>
    <font>
      <sz val="10"/>
      <name val="Arial"/>
      <family val="2"/>
    </font>
    <font>
      <b/>
      <sz val="16"/>
      <name val="Calibri"/>
      <family val="2"/>
    </font>
    <font>
      <b/>
      <sz val="16"/>
      <name val="Arial"/>
      <family val="2"/>
    </font>
    <font>
      <b/>
      <sz val="14"/>
      <name val="Arial"/>
      <family val="2"/>
    </font>
    <font>
      <sz val="12"/>
      <name val="Arial"/>
      <family val="2"/>
    </font>
    <font>
      <sz val="12"/>
      <name val="Calibri"/>
      <family val="2"/>
      <scheme val="minor"/>
    </font>
    <font>
      <b/>
      <sz val="12"/>
      <name val="Calibri"/>
      <family val="2"/>
      <scheme val="minor"/>
    </font>
    <font>
      <sz val="11"/>
      <name val="Calibri"/>
      <family val="2"/>
      <scheme val="minor"/>
    </font>
    <font>
      <b/>
      <sz val="14"/>
      <name val="Calibri"/>
      <family val="2"/>
      <scheme val="minor"/>
    </font>
    <font>
      <b/>
      <sz val="11"/>
      <color theme="1"/>
      <name val="Calibri"/>
      <family val="2"/>
      <scheme val="minor"/>
    </font>
    <font>
      <u/>
      <sz val="10"/>
      <color indexed="12"/>
      <name val="Calibri"/>
      <family val="2"/>
      <scheme val="minor"/>
    </font>
    <font>
      <sz val="10"/>
      <name val="Calibri"/>
      <family val="2"/>
      <scheme val="minor"/>
    </font>
    <font>
      <sz val="12"/>
      <color theme="1"/>
      <name val="Calibri"/>
      <family val="2"/>
      <scheme val="minor"/>
    </font>
    <font>
      <sz val="10"/>
      <name val="Arial"/>
      <family val="2"/>
    </font>
    <font>
      <sz val="12"/>
      <color theme="1"/>
      <name val="Calibri"/>
      <family val="2"/>
    </font>
  </fonts>
  <fills count="18">
    <fill>
      <patternFill patternType="none"/>
    </fill>
    <fill>
      <patternFill patternType="gray125"/>
    </fill>
    <fill>
      <patternFill patternType="solid">
        <fgColor indexed="43"/>
        <bgColor indexed="64"/>
      </patternFill>
    </fill>
    <fill>
      <patternFill patternType="solid">
        <fgColor indexed="41"/>
        <bgColor indexed="64"/>
      </patternFill>
    </fill>
    <fill>
      <patternFill patternType="solid">
        <fgColor indexed="46"/>
        <bgColor indexed="64"/>
      </patternFill>
    </fill>
    <fill>
      <patternFill patternType="solid">
        <fgColor indexed="42"/>
        <bgColor indexed="64"/>
      </patternFill>
    </fill>
    <fill>
      <patternFill patternType="solid">
        <fgColor indexed="47"/>
        <bgColor indexed="64"/>
      </patternFill>
    </fill>
    <fill>
      <patternFill patternType="solid">
        <fgColor indexed="52"/>
        <bgColor indexed="64"/>
      </patternFill>
    </fill>
    <fill>
      <patternFill patternType="solid">
        <fgColor indexed="13"/>
        <bgColor indexed="64"/>
      </patternFill>
    </fill>
    <fill>
      <patternFill patternType="solid">
        <fgColor theme="8" tint="0.59999389629810485"/>
        <bgColor indexed="64"/>
      </patternFill>
    </fill>
    <fill>
      <patternFill patternType="solid">
        <fgColor rgb="FFCCECFF"/>
        <bgColor indexed="64"/>
      </patternFill>
    </fill>
    <fill>
      <patternFill patternType="solid">
        <fgColor rgb="FFFF9900"/>
        <bgColor indexed="64"/>
      </patternFill>
    </fill>
    <fill>
      <patternFill patternType="solid">
        <fgColor indexed="27"/>
        <bgColor indexed="64"/>
      </patternFill>
    </fill>
    <fill>
      <patternFill patternType="solid">
        <fgColor rgb="FFFFFF99"/>
        <bgColor indexed="64"/>
      </patternFill>
    </fill>
    <fill>
      <patternFill patternType="solid">
        <fgColor rgb="FFCCFFFF"/>
        <bgColor indexed="64"/>
      </patternFill>
    </fill>
    <fill>
      <patternFill patternType="solid">
        <fgColor rgb="FFFFFF00"/>
        <bgColor indexed="64"/>
      </patternFill>
    </fill>
    <fill>
      <patternFill patternType="solid">
        <fgColor theme="4" tint="0.39997558519241921"/>
        <bgColor indexed="64"/>
      </patternFill>
    </fill>
    <fill>
      <patternFill patternType="solid">
        <fgColor theme="0"/>
        <bgColor indexed="64"/>
      </patternFill>
    </fill>
  </fills>
  <borders count="9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style="medium">
        <color indexed="64"/>
      </left>
      <right style="thin">
        <color indexed="64"/>
      </right>
      <top/>
      <bottom/>
      <diagonal/>
    </border>
    <border>
      <left style="thin">
        <color indexed="64"/>
      </left>
      <right style="thin">
        <color indexed="64"/>
      </right>
      <top/>
      <bottom/>
      <diagonal/>
    </border>
    <border>
      <left style="thin">
        <color indexed="8"/>
      </left>
      <right style="thin">
        <color indexed="8"/>
      </right>
      <top style="thin">
        <color indexed="8"/>
      </top>
      <bottom style="thin">
        <color indexed="64"/>
      </bottom>
      <diagonal/>
    </border>
    <border>
      <left style="thin">
        <color indexed="64"/>
      </left>
      <right/>
      <top style="medium">
        <color indexed="64"/>
      </top>
      <bottom style="medium">
        <color indexed="64"/>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diagonal/>
    </border>
    <border>
      <left/>
      <right style="thin">
        <color indexed="64"/>
      </right>
      <top style="medium">
        <color indexed="64"/>
      </top>
      <bottom style="medium">
        <color indexed="64"/>
      </bottom>
      <diagonal/>
    </border>
    <border>
      <left/>
      <right style="thin">
        <color indexed="64"/>
      </right>
      <top/>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8"/>
      </left>
      <right/>
      <top style="thin">
        <color indexed="8"/>
      </top>
      <bottom style="thin">
        <color indexed="8"/>
      </bottom>
      <diagonal/>
    </border>
    <border>
      <left style="thin">
        <color indexed="64"/>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8"/>
      </bottom>
      <diagonal/>
    </border>
    <border>
      <left/>
      <right/>
      <top style="medium">
        <color indexed="64"/>
      </top>
      <bottom style="thin">
        <color indexed="8"/>
      </bottom>
      <diagonal/>
    </border>
    <border>
      <left style="medium">
        <color indexed="64"/>
      </left>
      <right style="thin">
        <color indexed="8"/>
      </right>
      <top style="medium">
        <color indexed="64"/>
      </top>
      <bottom style="medium">
        <color indexed="64"/>
      </bottom>
      <diagonal/>
    </border>
    <border>
      <left/>
      <right style="thin">
        <color indexed="64"/>
      </right>
      <top style="thin">
        <color indexed="8"/>
      </top>
      <bottom style="thin">
        <color indexed="8"/>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medium">
        <color rgb="FFFF0000"/>
      </bottom>
      <diagonal/>
    </border>
    <border>
      <left style="thin">
        <color indexed="64"/>
      </left>
      <right style="thin">
        <color indexed="64"/>
      </right>
      <top style="medium">
        <color indexed="64"/>
      </top>
      <bottom style="medium">
        <color rgb="FFFF0000"/>
      </bottom>
      <diagonal/>
    </border>
    <border>
      <left style="thin">
        <color indexed="64"/>
      </left>
      <right/>
      <top style="thick">
        <color indexed="64"/>
      </top>
      <bottom style="medium">
        <color rgb="FFFF0000"/>
      </bottom>
      <diagonal/>
    </border>
    <border>
      <left style="medium">
        <color indexed="64"/>
      </left>
      <right style="thin">
        <color indexed="64"/>
      </right>
      <top style="medium">
        <color rgb="FFFF0000"/>
      </top>
      <bottom style="thick">
        <color indexed="64"/>
      </bottom>
      <diagonal/>
    </border>
    <border>
      <left style="thin">
        <color indexed="64"/>
      </left>
      <right style="thin">
        <color indexed="64"/>
      </right>
      <top style="medium">
        <color rgb="FFFF0000"/>
      </top>
      <bottom style="thick">
        <color indexed="64"/>
      </bottom>
      <diagonal/>
    </border>
    <border>
      <left style="thin">
        <color indexed="64"/>
      </left>
      <right/>
      <top style="medium">
        <color rgb="FFFF0000"/>
      </top>
      <bottom style="thick">
        <color indexed="64"/>
      </bottom>
      <diagonal/>
    </border>
    <border>
      <left style="medium">
        <color indexed="64"/>
      </left>
      <right style="thin">
        <color indexed="64"/>
      </right>
      <top style="thick">
        <color indexed="64"/>
      </top>
      <bottom style="medium">
        <color rgb="FFFF0000"/>
      </bottom>
      <diagonal/>
    </border>
    <border>
      <left style="thin">
        <color indexed="64"/>
      </left>
      <right style="thin">
        <color indexed="64"/>
      </right>
      <top style="thick">
        <color indexed="64"/>
      </top>
      <bottom style="medium">
        <color rgb="FFFF0000"/>
      </bottom>
      <diagonal/>
    </border>
    <border>
      <left style="medium">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top/>
      <bottom style="thick">
        <color indexed="64"/>
      </bottom>
      <diagonal/>
    </border>
    <border>
      <left style="medium">
        <color indexed="64"/>
      </left>
      <right style="medium">
        <color indexed="64"/>
      </right>
      <top/>
      <bottom style="medium">
        <color indexed="64"/>
      </bottom>
      <diagonal/>
    </border>
    <border>
      <left style="thin">
        <color indexed="64"/>
      </left>
      <right/>
      <top/>
      <bottom style="medium">
        <color rgb="FFFF0000"/>
      </bottom>
      <diagonal/>
    </border>
    <border>
      <left style="thin">
        <color indexed="8"/>
      </left>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thick">
        <color indexed="64"/>
      </top>
      <bottom/>
      <diagonal/>
    </border>
    <border>
      <left/>
      <right style="thin">
        <color indexed="64"/>
      </right>
      <top/>
      <bottom style="medium">
        <color indexed="64"/>
      </bottom>
      <diagonal/>
    </border>
    <border>
      <left/>
      <right style="thin">
        <color indexed="64"/>
      </right>
      <top style="medium">
        <color indexed="64"/>
      </top>
      <bottom style="thin">
        <color indexed="8"/>
      </bottom>
      <diagonal/>
    </border>
    <border>
      <left style="thin">
        <color indexed="8"/>
      </left>
      <right style="medium">
        <color indexed="8"/>
      </right>
      <top style="medium">
        <color indexed="64"/>
      </top>
      <bottom style="medium">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rgb="FF000000"/>
      </left>
      <right/>
      <top style="thin">
        <color indexed="64"/>
      </top>
      <bottom style="thin">
        <color indexed="64"/>
      </bottom>
      <diagonal/>
    </border>
    <border>
      <left/>
      <right style="medium">
        <color rgb="FF000000"/>
      </right>
      <top style="thin">
        <color indexed="64"/>
      </top>
      <bottom style="thin">
        <color indexed="64"/>
      </bottom>
      <diagonal/>
    </border>
    <border>
      <left style="medium">
        <color indexed="64"/>
      </left>
      <right style="thin">
        <color indexed="8"/>
      </right>
      <top/>
      <bottom style="medium">
        <color indexed="64"/>
      </bottom>
      <diagonal/>
    </border>
    <border>
      <left style="thin">
        <color indexed="8"/>
      </left>
      <right style="medium">
        <color indexed="8"/>
      </right>
      <top/>
      <bottom style="medium">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s>
  <cellStyleXfs count="5">
    <xf numFmtId="0" fontId="0" fillId="0" borderId="0"/>
    <xf numFmtId="0" fontId="4" fillId="0" borderId="0" applyNumberFormat="0" applyFill="0" applyBorder="0" applyAlignment="0" applyProtection="0">
      <alignment vertical="top"/>
      <protection locked="0"/>
    </xf>
    <xf numFmtId="0" fontId="11" fillId="0" borderId="0"/>
    <xf numFmtId="0" fontId="2" fillId="0" borderId="0"/>
    <xf numFmtId="0" fontId="1" fillId="0" borderId="0"/>
  </cellStyleXfs>
  <cellXfs count="534">
    <xf numFmtId="0" fontId="0" fillId="0" borderId="0" xfId="0"/>
    <xf numFmtId="0" fontId="0" fillId="0" borderId="0" xfId="0" applyBorder="1"/>
    <xf numFmtId="0" fontId="0" fillId="0" borderId="0" xfId="0" applyFill="1"/>
    <xf numFmtId="0" fontId="5" fillId="0" borderId="0" xfId="0" applyFont="1"/>
    <xf numFmtId="0" fontId="5" fillId="0" borderId="0" xfId="0" applyFont="1" applyBorder="1"/>
    <xf numFmtId="0" fontId="5" fillId="0" borderId="1" xfId="0" applyFont="1" applyBorder="1"/>
    <xf numFmtId="0" fontId="5" fillId="0" borderId="0" xfId="0" applyFont="1" applyFill="1" applyBorder="1"/>
    <xf numFmtId="0" fontId="5" fillId="0" borderId="0" xfId="0" applyFont="1" applyFill="1" applyBorder="1" applyAlignment="1"/>
    <xf numFmtId="0" fontId="5" fillId="0" borderId="0" xfId="0" applyFont="1" applyBorder="1" applyAlignment="1"/>
    <xf numFmtId="0" fontId="5" fillId="0" borderId="0" xfId="0" applyFont="1" applyBorder="1" applyAlignment="1">
      <alignment wrapText="1"/>
    </xf>
    <xf numFmtId="0" fontId="5" fillId="0" borderId="2" xfId="0" applyFont="1" applyBorder="1"/>
    <xf numFmtId="0" fontId="5" fillId="0" borderId="0" xfId="0" applyFont="1" applyFill="1" applyBorder="1" applyAlignment="1">
      <alignment wrapText="1"/>
    </xf>
    <xf numFmtId="0" fontId="5" fillId="2" borderId="2" xfId="0" applyFont="1" applyFill="1" applyBorder="1"/>
    <xf numFmtId="0" fontId="6" fillId="3" borderId="3" xfId="0" applyFont="1" applyFill="1" applyBorder="1" applyAlignment="1">
      <alignment horizontal="center"/>
    </xf>
    <xf numFmtId="0" fontId="6" fillId="3" borderId="3" xfId="0" applyFont="1" applyFill="1" applyBorder="1" applyAlignment="1">
      <alignment horizontal="center" wrapText="1"/>
    </xf>
    <xf numFmtId="0" fontId="5" fillId="3" borderId="3" xfId="0" applyFont="1" applyFill="1" applyBorder="1"/>
    <xf numFmtId="0" fontId="5" fillId="3" borderId="3" xfId="0" applyFont="1" applyFill="1" applyBorder="1" applyAlignment="1">
      <alignment wrapText="1"/>
    </xf>
    <xf numFmtId="0" fontId="5" fillId="3" borderId="4" xfId="0" applyFont="1" applyFill="1" applyBorder="1" applyAlignment="1">
      <alignment wrapText="1"/>
    </xf>
    <xf numFmtId="0" fontId="0" fillId="0" borderId="5" xfId="0" applyFill="1" applyBorder="1" applyAlignment="1">
      <alignment wrapText="1"/>
    </xf>
    <xf numFmtId="0" fontId="0" fillId="0" borderId="6" xfId="0" applyBorder="1"/>
    <xf numFmtId="0" fontId="5" fillId="0" borderId="0" xfId="0" applyFont="1" applyFill="1" applyBorder="1" applyAlignment="1">
      <alignment horizontal="center"/>
    </xf>
    <xf numFmtId="0" fontId="5" fillId="0" borderId="7" xfId="0" applyFont="1" applyBorder="1"/>
    <xf numFmtId="0" fontId="6" fillId="4" borderId="8" xfId="0" applyFont="1" applyFill="1" applyBorder="1" applyAlignment="1">
      <alignment wrapText="1"/>
    </xf>
    <xf numFmtId="0" fontId="6" fillId="4" borderId="9" xfId="0" applyFont="1" applyFill="1" applyBorder="1"/>
    <xf numFmtId="0" fontId="6" fillId="4" borderId="8" xfId="0" applyFont="1" applyFill="1" applyBorder="1"/>
    <xf numFmtId="0" fontId="8" fillId="5" borderId="10" xfId="0" applyFont="1" applyFill="1" applyBorder="1" applyAlignment="1">
      <alignment horizontal="center"/>
    </xf>
    <xf numFmtId="0" fontId="8" fillId="6" borderId="9" xfId="0" applyFont="1" applyFill="1" applyBorder="1" applyAlignment="1">
      <alignment horizontal="center"/>
    </xf>
    <xf numFmtId="0" fontId="8" fillId="2" borderId="9" xfId="0" applyFont="1" applyFill="1" applyBorder="1" applyAlignment="1">
      <alignment horizontal="center" wrapText="1"/>
    </xf>
    <xf numFmtId="0" fontId="9" fillId="0" borderId="0" xfId="0" applyFont="1"/>
    <xf numFmtId="0" fontId="10" fillId="2" borderId="2" xfId="0" applyFont="1" applyFill="1" applyBorder="1" applyAlignment="1"/>
    <xf numFmtId="0" fontId="16" fillId="0" borderId="1" xfId="0" applyFont="1" applyBorder="1"/>
    <xf numFmtId="3" fontId="17" fillId="0" borderId="11" xfId="0" applyNumberFormat="1" applyFont="1" applyBorder="1"/>
    <xf numFmtId="0" fontId="6" fillId="0" borderId="0" xfId="0" applyFont="1" applyFill="1" applyBorder="1"/>
    <xf numFmtId="0" fontId="0" fillId="0" borderId="0" xfId="0" applyFill="1" applyBorder="1"/>
    <xf numFmtId="0" fontId="12" fillId="0" borderId="13" xfId="0" applyFont="1" applyFill="1" applyBorder="1" applyAlignment="1">
      <alignment horizontal="center" vertical="center"/>
    </xf>
    <xf numFmtId="0" fontId="12" fillId="0" borderId="14" xfId="0" applyFont="1" applyFill="1" applyBorder="1" applyAlignment="1">
      <alignment horizontal="center" vertical="center"/>
    </xf>
    <xf numFmtId="0" fontId="12" fillId="0" borderId="15" xfId="0" applyFont="1" applyFill="1" applyBorder="1" applyAlignment="1">
      <alignment horizontal="center" vertical="center"/>
    </xf>
    <xf numFmtId="0" fontId="6" fillId="0" borderId="16" xfId="0" applyFont="1" applyFill="1" applyBorder="1" applyAlignment="1">
      <alignment horizontal="center"/>
    </xf>
    <xf numFmtId="0" fontId="6" fillId="0" borderId="17" xfId="0" applyFont="1" applyFill="1" applyBorder="1" applyAlignment="1">
      <alignment horizontal="center"/>
    </xf>
    <xf numFmtId="0" fontId="6" fillId="0" borderId="18" xfId="0" applyFont="1" applyFill="1" applyBorder="1" applyAlignment="1">
      <alignment horizontal="center"/>
    </xf>
    <xf numFmtId="0" fontId="5" fillId="0" borderId="19" xfId="0" applyFont="1" applyFill="1" applyBorder="1" applyAlignment="1">
      <alignment wrapText="1"/>
    </xf>
    <xf numFmtId="0" fontId="5" fillId="0" borderId="20" xfId="0" applyFont="1" applyFill="1" applyBorder="1" applyAlignment="1">
      <alignment wrapText="1"/>
    </xf>
    <xf numFmtId="0" fontId="5" fillId="0" borderId="13" xfId="0" applyFont="1" applyBorder="1" applyAlignment="1">
      <alignment wrapText="1"/>
    </xf>
    <xf numFmtId="0" fontId="16" fillId="0" borderId="19" xfId="0" applyFont="1" applyFill="1" applyBorder="1" applyAlignment="1">
      <alignment wrapText="1"/>
    </xf>
    <xf numFmtId="0" fontId="10" fillId="2" borderId="21" xfId="0" applyFont="1" applyFill="1" applyBorder="1" applyAlignment="1"/>
    <xf numFmtId="0" fontId="16" fillId="0" borderId="20" xfId="0" applyFont="1" applyFill="1" applyBorder="1" applyAlignment="1">
      <alignment wrapText="1"/>
    </xf>
    <xf numFmtId="0" fontId="16" fillId="0" borderId="1" xfId="0" applyFont="1" applyBorder="1" applyAlignment="1">
      <alignment wrapText="1"/>
    </xf>
    <xf numFmtId="0" fontId="6" fillId="0" borderId="0" xfId="0" applyFont="1" applyFill="1" applyBorder="1" applyAlignment="1">
      <alignment wrapText="1"/>
    </xf>
    <xf numFmtId="0" fontId="16" fillId="0" borderId="25" xfId="0" applyFont="1" applyBorder="1" applyAlignment="1"/>
    <xf numFmtId="0" fontId="6" fillId="4" borderId="26" xfId="0" applyFont="1" applyFill="1" applyBorder="1" applyAlignment="1">
      <alignment wrapText="1"/>
    </xf>
    <xf numFmtId="0" fontId="6" fillId="4" borderId="3" xfId="0" applyFont="1" applyFill="1" applyBorder="1" applyAlignment="1">
      <alignment wrapText="1"/>
    </xf>
    <xf numFmtId="0" fontId="6" fillId="4" borderId="4" xfId="0" applyFont="1" applyFill="1" applyBorder="1" applyAlignment="1">
      <alignment wrapText="1"/>
    </xf>
    <xf numFmtId="0" fontId="16" fillId="0" borderId="1" xfId="0" applyFont="1" applyFill="1" applyBorder="1"/>
    <xf numFmtId="0" fontId="16" fillId="0" borderId="7" xfId="0" applyFont="1" applyBorder="1"/>
    <xf numFmtId="0" fontId="5" fillId="0" borderId="2" xfId="0" applyFont="1" applyFill="1" applyBorder="1"/>
    <xf numFmtId="0" fontId="18" fillId="0" borderId="1" xfId="0" applyFont="1" applyBorder="1"/>
    <xf numFmtId="0" fontId="16" fillId="0" borderId="22" xfId="0" applyFont="1" applyBorder="1" applyAlignment="1"/>
    <xf numFmtId="0" fontId="16" fillId="0" borderId="0" xfId="0" applyFont="1" applyBorder="1" applyAlignment="1">
      <alignment wrapText="1"/>
    </xf>
    <xf numFmtId="0" fontId="5" fillId="2" borderId="2" xfId="0" applyFont="1" applyFill="1" applyBorder="1" applyAlignment="1">
      <alignment wrapText="1"/>
    </xf>
    <xf numFmtId="0" fontId="16" fillId="0" borderId="0" xfId="0" applyFont="1" applyBorder="1" applyAlignment="1"/>
    <xf numFmtId="0" fontId="16" fillId="0" borderId="6" xfId="0" applyFont="1" applyBorder="1" applyAlignment="1">
      <alignment wrapText="1"/>
    </xf>
    <xf numFmtId="0" fontId="8" fillId="2" borderId="8" xfId="0" applyFont="1" applyFill="1" applyBorder="1" applyAlignment="1"/>
    <xf numFmtId="0" fontId="0" fillId="0" borderId="9" xfId="0" applyBorder="1" applyAlignment="1"/>
    <xf numFmtId="0" fontId="0" fillId="0" borderId="26" xfId="0" applyBorder="1" applyAlignment="1"/>
    <xf numFmtId="0" fontId="8" fillId="2" borderId="12" xfId="0" applyFont="1" applyFill="1" applyBorder="1" applyAlignment="1">
      <alignment wrapText="1"/>
    </xf>
    <xf numFmtId="0" fontId="7" fillId="4" borderId="4" xfId="0" applyFont="1" applyFill="1" applyBorder="1" applyAlignment="1"/>
    <xf numFmtId="0" fontId="18" fillId="0" borderId="2" xfId="0" applyFont="1" applyBorder="1"/>
    <xf numFmtId="0" fontId="16" fillId="0" borderId="2" xfId="0" applyFont="1" applyBorder="1"/>
    <xf numFmtId="0" fontId="16" fillId="0" borderId="2" xfId="0" applyFont="1" applyBorder="1" applyAlignment="1">
      <alignment wrapText="1"/>
    </xf>
    <xf numFmtId="0" fontId="19" fillId="10" borderId="12" xfId="0" applyFont="1" applyFill="1" applyBorder="1" applyAlignment="1"/>
    <xf numFmtId="0" fontId="19" fillId="10" borderId="3" xfId="0" applyFont="1" applyFill="1" applyBorder="1" applyAlignment="1"/>
    <xf numFmtId="0" fontId="19" fillId="10" borderId="4" xfId="0" applyFont="1" applyFill="1" applyBorder="1" applyAlignment="1"/>
    <xf numFmtId="0" fontId="5" fillId="0" borderId="40" xfId="0" applyFont="1" applyBorder="1"/>
    <xf numFmtId="0" fontId="5" fillId="0" borderId="32" xfId="0" applyFont="1" applyBorder="1"/>
    <xf numFmtId="0" fontId="16" fillId="0" borderId="32" xfId="0" applyFont="1" applyFill="1" applyBorder="1"/>
    <xf numFmtId="0" fontId="17" fillId="0" borderId="51" xfId="0" applyFont="1" applyBorder="1" applyAlignment="1"/>
    <xf numFmtId="0" fontId="8" fillId="3" borderId="12" xfId="0" applyFont="1" applyFill="1" applyBorder="1" applyAlignment="1">
      <alignment wrapText="1"/>
    </xf>
    <xf numFmtId="0" fontId="16" fillId="0" borderId="9" xfId="0" applyFont="1" applyBorder="1" applyAlignment="1"/>
    <xf numFmtId="0" fontId="16" fillId="0" borderId="26" xfId="0" applyFont="1" applyBorder="1" applyAlignment="1"/>
    <xf numFmtId="0" fontId="0" fillId="11" borderId="0" xfId="0" applyFill="1"/>
    <xf numFmtId="0" fontId="6" fillId="6" borderId="37" xfId="0" applyFont="1" applyFill="1" applyBorder="1" applyAlignment="1"/>
    <xf numFmtId="0" fontId="5" fillId="2" borderId="37" xfId="0" applyFont="1" applyFill="1" applyBorder="1" applyAlignment="1"/>
    <xf numFmtId="0" fontId="16" fillId="0" borderId="1" xfId="0" applyFont="1" applyFill="1" applyBorder="1" applyAlignment="1">
      <alignment horizontal="left" wrapText="1"/>
    </xf>
    <xf numFmtId="0" fontId="16" fillId="0" borderId="1" xfId="0" applyFont="1" applyFill="1" applyBorder="1" applyAlignment="1">
      <alignment horizontal="left"/>
    </xf>
    <xf numFmtId="0" fontId="5" fillId="0" borderId="0" xfId="3" applyFont="1" applyBorder="1"/>
    <xf numFmtId="0" fontId="2" fillId="0" borderId="0" xfId="3" applyBorder="1"/>
    <xf numFmtId="0" fontId="2" fillId="0" borderId="0" xfId="3"/>
    <xf numFmtId="0" fontId="5" fillId="0" borderId="0" xfId="3" applyFont="1" applyFill="1" applyBorder="1" applyAlignment="1">
      <alignment horizontal="center"/>
    </xf>
    <xf numFmtId="0" fontId="5" fillId="0" borderId="0" xfId="3" applyFont="1" applyBorder="1" applyAlignment="1"/>
    <xf numFmtId="0" fontId="6" fillId="5" borderId="11" xfId="3" applyFont="1" applyFill="1" applyBorder="1" applyAlignment="1">
      <alignment horizontal="center"/>
    </xf>
    <xf numFmtId="0" fontId="6" fillId="6" borderId="11" xfId="3" applyFont="1" applyFill="1" applyBorder="1" applyAlignment="1">
      <alignment horizontal="center"/>
    </xf>
    <xf numFmtId="0" fontId="6" fillId="2" borderId="11" xfId="3" applyFont="1" applyFill="1" applyBorder="1" applyAlignment="1">
      <alignment horizontal="center" wrapText="1"/>
    </xf>
    <xf numFmtId="0" fontId="6" fillId="6" borderId="11" xfId="3" applyFont="1" applyFill="1" applyBorder="1"/>
    <xf numFmtId="0" fontId="6" fillId="0" borderId="13" xfId="3" applyFont="1" applyFill="1" applyBorder="1" applyAlignment="1">
      <alignment wrapText="1"/>
    </xf>
    <xf numFmtId="0" fontId="6" fillId="0" borderId="19" xfId="3" applyFont="1" applyFill="1" applyBorder="1" applyAlignment="1">
      <alignment wrapText="1"/>
    </xf>
    <xf numFmtId="0" fontId="5" fillId="0" borderId="1" xfId="3" applyFont="1" applyBorder="1"/>
    <xf numFmtId="0" fontId="2" fillId="0" borderId="53" xfId="3" applyBorder="1"/>
    <xf numFmtId="0" fontId="6" fillId="0" borderId="54" xfId="3" applyFont="1" applyFill="1" applyBorder="1" applyAlignment="1">
      <alignment wrapText="1"/>
    </xf>
    <xf numFmtId="0" fontId="6" fillId="0" borderId="55" xfId="3" applyFont="1" applyFill="1" applyBorder="1" applyAlignment="1">
      <alignment wrapText="1"/>
    </xf>
    <xf numFmtId="0" fontId="6" fillId="6" borderId="11" xfId="3" applyFont="1" applyFill="1" applyBorder="1" applyAlignment="1">
      <alignment wrapText="1"/>
    </xf>
    <xf numFmtId="0" fontId="6" fillId="2" borderId="56" xfId="3" applyFont="1" applyFill="1" applyBorder="1"/>
    <xf numFmtId="0" fontId="2" fillId="0" borderId="0" xfId="3" applyFill="1" applyBorder="1" applyAlignment="1">
      <alignment wrapText="1"/>
    </xf>
    <xf numFmtId="0" fontId="6" fillId="6" borderId="57" xfId="3" applyFont="1" applyFill="1" applyBorder="1" applyAlignment="1">
      <alignment horizontal="center"/>
    </xf>
    <xf numFmtId="0" fontId="6" fillId="2" borderId="57" xfId="3" applyFont="1" applyFill="1" applyBorder="1" applyAlignment="1">
      <alignment horizontal="center" wrapText="1"/>
    </xf>
    <xf numFmtId="0" fontId="2" fillId="0" borderId="15" xfId="3" applyBorder="1" applyAlignment="1">
      <alignment vertical="top" wrapText="1"/>
    </xf>
    <xf numFmtId="0" fontId="2" fillId="0" borderId="60" xfId="3" applyBorder="1"/>
    <xf numFmtId="0" fontId="2" fillId="0" borderId="18" xfId="3" applyBorder="1"/>
    <xf numFmtId="0" fontId="6" fillId="2" borderId="28" xfId="3" applyFont="1" applyFill="1" applyBorder="1"/>
    <xf numFmtId="0" fontId="5" fillId="0" borderId="0" xfId="3" applyFont="1" applyBorder="1" applyAlignment="1">
      <alignment wrapText="1"/>
    </xf>
    <xf numFmtId="0" fontId="5" fillId="0" borderId="0" xfId="3" applyFont="1" applyFill="1" applyBorder="1" applyAlignment="1">
      <alignment wrapText="1"/>
    </xf>
    <xf numFmtId="0" fontId="5" fillId="0" borderId="14" xfId="3" applyFont="1" applyBorder="1" applyAlignment="1"/>
    <xf numFmtId="0" fontId="5" fillId="0" borderId="36" xfId="3" applyFont="1" applyBorder="1" applyAlignment="1"/>
    <xf numFmtId="0" fontId="6" fillId="2" borderId="1" xfId="3" applyFont="1" applyFill="1" applyBorder="1"/>
    <xf numFmtId="0" fontId="2" fillId="0" borderId="0" xfId="3" applyBorder="1" applyAlignment="1">
      <alignment wrapText="1"/>
    </xf>
    <xf numFmtId="0" fontId="6" fillId="0" borderId="0" xfId="3" applyFont="1" applyFill="1" applyBorder="1"/>
    <xf numFmtId="0" fontId="5" fillId="0" borderId="0" xfId="3" applyFont="1" applyFill="1" applyBorder="1" applyAlignment="1"/>
    <xf numFmtId="0" fontId="2" fillId="0" borderId="0" xfId="3" applyBorder="1" applyAlignment="1"/>
    <xf numFmtId="0" fontId="6" fillId="5" borderId="11" xfId="3" applyFont="1" applyFill="1" applyBorder="1" applyAlignment="1">
      <alignment wrapText="1"/>
    </xf>
    <xf numFmtId="0" fontId="6" fillId="2" borderId="11" xfId="3" applyFont="1" applyFill="1" applyBorder="1" applyAlignment="1">
      <alignment horizontal="center"/>
    </xf>
    <xf numFmtId="0" fontId="6" fillId="0" borderId="62" xfId="3" applyFont="1" applyFill="1" applyBorder="1" applyAlignment="1">
      <alignment wrapText="1"/>
    </xf>
    <xf numFmtId="0" fontId="6" fillId="0" borderId="65" xfId="3" applyFont="1" applyFill="1" applyBorder="1" applyAlignment="1">
      <alignment wrapText="1"/>
    </xf>
    <xf numFmtId="0" fontId="6" fillId="0" borderId="68" xfId="3" applyFont="1" applyFill="1" applyBorder="1" applyAlignment="1">
      <alignment wrapText="1"/>
    </xf>
    <xf numFmtId="0" fontId="5" fillId="0" borderId="69" xfId="3" applyFont="1" applyFill="1" applyBorder="1" applyAlignment="1"/>
    <xf numFmtId="0" fontId="6" fillId="0" borderId="70" xfId="3" applyFont="1" applyFill="1" applyBorder="1" applyAlignment="1">
      <alignment wrapText="1"/>
    </xf>
    <xf numFmtId="0" fontId="6" fillId="6" borderId="11" xfId="3" applyFont="1" applyFill="1" applyBorder="1" applyAlignment="1"/>
    <xf numFmtId="0" fontId="6" fillId="0" borderId="0" xfId="3" applyFont="1" applyFill="1" applyBorder="1" applyAlignment="1"/>
    <xf numFmtId="0" fontId="5" fillId="0" borderId="0" xfId="3" applyFont="1" applyFill="1" applyBorder="1"/>
    <xf numFmtId="0" fontId="7" fillId="0" borderId="0" xfId="3" applyFont="1" applyFill="1" applyBorder="1" applyAlignment="1"/>
    <xf numFmtId="0" fontId="5" fillId="2" borderId="17" xfId="3" applyFont="1" applyFill="1" applyBorder="1" applyAlignment="1"/>
    <xf numFmtId="0" fontId="6" fillId="14" borderId="12" xfId="3" applyFont="1" applyFill="1" applyBorder="1" applyAlignment="1">
      <alignment horizontal="left" wrapText="1"/>
    </xf>
    <xf numFmtId="0" fontId="6" fillId="14" borderId="3" xfId="3" applyFont="1" applyFill="1" applyBorder="1" applyAlignment="1">
      <alignment horizontal="left" wrapText="1"/>
    </xf>
    <xf numFmtId="0" fontId="6" fillId="13" borderId="11" xfId="3" applyFont="1" applyFill="1" applyBorder="1" applyAlignment="1">
      <alignment horizontal="center" wrapText="1"/>
    </xf>
    <xf numFmtId="0" fontId="20" fillId="13" borderId="11" xfId="3" applyFont="1" applyFill="1" applyBorder="1" applyAlignment="1">
      <alignment horizontal="center"/>
    </xf>
    <xf numFmtId="0" fontId="20" fillId="0" borderId="0" xfId="3" applyFont="1" applyFill="1" applyBorder="1" applyAlignment="1"/>
    <xf numFmtId="0" fontId="2" fillId="0" borderId="1" xfId="3" applyBorder="1"/>
    <xf numFmtId="0" fontId="5" fillId="0" borderId="14" xfId="3" applyFont="1" applyBorder="1" applyAlignment="1">
      <alignment horizontal="right"/>
    </xf>
    <xf numFmtId="0" fontId="16" fillId="0" borderId="2" xfId="3" applyFont="1" applyBorder="1" applyAlignment="1">
      <alignment horizontal="right"/>
    </xf>
    <xf numFmtId="0" fontId="16" fillId="0" borderId="14" xfId="3" applyFont="1" applyBorder="1" applyAlignment="1">
      <alignment horizontal="right"/>
    </xf>
    <xf numFmtId="0" fontId="16" fillId="0" borderId="17" xfId="3" applyFont="1" applyBorder="1" applyAlignment="1">
      <alignment horizontal="right"/>
    </xf>
    <xf numFmtId="0" fontId="6" fillId="2" borderId="12" xfId="3" applyFont="1" applyFill="1" applyBorder="1" applyAlignment="1">
      <alignment horizontal="center"/>
    </xf>
    <xf numFmtId="0" fontId="5" fillId="0" borderId="74" xfId="3" applyFont="1" applyFill="1" applyBorder="1" applyAlignment="1"/>
    <xf numFmtId="0" fontId="5" fillId="0" borderId="67" xfId="3" applyFont="1" applyFill="1" applyBorder="1" applyAlignment="1"/>
    <xf numFmtId="0" fontId="5" fillId="0" borderId="64" xfId="3" applyFont="1" applyFill="1" applyBorder="1" applyAlignment="1"/>
    <xf numFmtId="0" fontId="5" fillId="0" borderId="72" xfId="3" applyFont="1" applyFill="1" applyBorder="1" applyAlignment="1"/>
    <xf numFmtId="0" fontId="6" fillId="5" borderId="11" xfId="3" applyFont="1" applyFill="1" applyBorder="1" applyAlignment="1">
      <alignment horizontal="left"/>
    </xf>
    <xf numFmtId="0" fontId="5" fillId="0" borderId="23" xfId="0" applyFont="1" applyBorder="1" applyAlignment="1">
      <alignment wrapText="1"/>
    </xf>
    <xf numFmtId="0" fontId="5" fillId="0" borderId="2" xfId="0" applyFont="1" applyFill="1" applyBorder="1" applyAlignment="1">
      <alignment wrapText="1"/>
    </xf>
    <xf numFmtId="0" fontId="16" fillId="0" borderId="38" xfId="0" applyFont="1" applyBorder="1" applyAlignment="1">
      <alignment wrapText="1"/>
    </xf>
    <xf numFmtId="0" fontId="16" fillId="0" borderId="9" xfId="0" applyFont="1" applyBorder="1" applyAlignment="1">
      <alignment wrapText="1"/>
    </xf>
    <xf numFmtId="0" fontId="5" fillId="0" borderId="21" xfId="0" applyFont="1" applyBorder="1" applyAlignment="1">
      <alignment wrapText="1"/>
    </xf>
    <xf numFmtId="0" fontId="5" fillId="0" borderId="21" xfId="0" applyFont="1" applyFill="1" applyBorder="1" applyAlignment="1">
      <alignment wrapText="1"/>
    </xf>
    <xf numFmtId="0" fontId="16" fillId="0" borderId="30" xfId="0" applyFont="1" applyBorder="1" applyAlignment="1">
      <alignment horizontal="left"/>
    </xf>
    <xf numFmtId="0" fontId="17" fillId="0" borderId="12" xfId="0" applyFont="1" applyBorder="1" applyAlignment="1"/>
    <xf numFmtId="0" fontId="17" fillId="0" borderId="3" xfId="0" applyFont="1" applyBorder="1" applyAlignment="1"/>
    <xf numFmtId="3" fontId="17" fillId="0" borderId="3" xfId="0" applyNumberFormat="1" applyFont="1" applyBorder="1"/>
    <xf numFmtId="3" fontId="17" fillId="0" borderId="0" xfId="0" applyNumberFormat="1" applyFont="1" applyBorder="1"/>
    <xf numFmtId="0" fontId="16" fillId="0" borderId="30" xfId="0" applyFont="1" applyBorder="1" applyAlignment="1">
      <alignment horizontal="left"/>
    </xf>
    <xf numFmtId="0" fontId="16" fillId="0" borderId="1" xfId="0" applyFont="1" applyBorder="1" applyAlignment="1">
      <alignment horizontal="left"/>
    </xf>
    <xf numFmtId="0" fontId="5" fillId="0" borderId="0" xfId="3" applyFont="1" applyFill="1" applyBorder="1" applyAlignment="1">
      <alignment wrapText="1"/>
    </xf>
    <xf numFmtId="0" fontId="5" fillId="0" borderId="72" xfId="3" applyFont="1" applyFill="1" applyBorder="1" applyAlignment="1">
      <alignment wrapText="1"/>
    </xf>
    <xf numFmtId="0" fontId="2" fillId="0" borderId="0" xfId="3" applyBorder="1" applyAlignment="1"/>
    <xf numFmtId="0" fontId="1" fillId="0" borderId="0" xfId="4" applyBorder="1"/>
    <xf numFmtId="0" fontId="1" fillId="0" borderId="0" xfId="4"/>
    <xf numFmtId="0" fontId="6" fillId="0" borderId="13" xfId="4" applyFont="1" applyFill="1" applyBorder="1" applyAlignment="1">
      <alignment wrapText="1"/>
    </xf>
    <xf numFmtId="0" fontId="1" fillId="0" borderId="0" xfId="4" applyBorder="1" applyAlignment="1"/>
    <xf numFmtId="0" fontId="6" fillId="2" borderId="11" xfId="4" applyFont="1" applyFill="1" applyBorder="1" applyAlignment="1">
      <alignment horizontal="center"/>
    </xf>
    <xf numFmtId="0" fontId="6" fillId="6" borderId="11" xfId="4" applyFont="1" applyFill="1" applyBorder="1" applyAlignment="1"/>
    <xf numFmtId="0" fontId="5" fillId="2" borderId="8" xfId="4" applyFont="1" applyFill="1" applyBorder="1" applyAlignment="1"/>
    <xf numFmtId="0" fontId="5" fillId="0" borderId="0" xfId="4" applyFont="1" applyFill="1" applyBorder="1"/>
    <xf numFmtId="0" fontId="7" fillId="0" borderId="0" xfId="4" applyFont="1" applyFill="1" applyBorder="1" applyAlignment="1"/>
    <xf numFmtId="0" fontId="5" fillId="2" borderId="16" xfId="4" applyFont="1" applyFill="1" applyBorder="1" applyAlignment="1"/>
    <xf numFmtId="0" fontId="5" fillId="2" borderId="17" xfId="4" applyFont="1" applyFill="1" applyBorder="1" applyAlignment="1"/>
    <xf numFmtId="0" fontId="6" fillId="6" borderId="73" xfId="4" applyFont="1" applyFill="1" applyBorder="1" applyAlignment="1"/>
    <xf numFmtId="0" fontId="5" fillId="2" borderId="76" xfId="4" applyFont="1" applyFill="1" applyBorder="1" applyAlignment="1"/>
    <xf numFmtId="0" fontId="6" fillId="0" borderId="12" xfId="4" applyFont="1" applyFill="1" applyBorder="1" applyAlignment="1"/>
    <xf numFmtId="0" fontId="5" fillId="0" borderId="3" xfId="4" applyFont="1" applyFill="1" applyBorder="1" applyAlignment="1"/>
    <xf numFmtId="0" fontId="16" fillId="0" borderId="6" xfId="4" applyFont="1" applyFill="1" applyBorder="1" applyAlignment="1"/>
    <xf numFmtId="0" fontId="16" fillId="0" borderId="55" xfId="4" applyNumberFormat="1" applyFont="1" applyFill="1" applyBorder="1" applyAlignment="1" applyProtection="1">
      <protection locked="0"/>
    </xf>
    <xf numFmtId="0" fontId="16" fillId="0" borderId="0" xfId="4" applyNumberFormat="1" applyFont="1" applyFill="1" applyBorder="1" applyAlignment="1" applyProtection="1">
      <protection locked="0"/>
    </xf>
    <xf numFmtId="0" fontId="16" fillId="0" borderId="6" xfId="4" applyFont="1" applyBorder="1" applyAlignment="1"/>
    <xf numFmtId="0" fontId="1" fillId="0" borderId="6" xfId="4" applyBorder="1" applyAlignment="1"/>
    <xf numFmtId="0" fontId="6" fillId="3" borderId="12" xfId="4" applyFont="1" applyFill="1" applyBorder="1" applyAlignment="1"/>
    <xf numFmtId="0" fontId="1" fillId="0" borderId="3" xfId="4" applyBorder="1" applyAlignment="1"/>
    <xf numFmtId="0" fontId="7" fillId="3" borderId="4" xfId="4" applyFont="1" applyFill="1" applyBorder="1" applyAlignment="1"/>
    <xf numFmtId="0" fontId="5" fillId="0" borderId="12" xfId="4" applyFont="1" applyBorder="1"/>
    <xf numFmtId="0" fontId="6" fillId="0" borderId="11" xfId="4" applyFont="1" applyBorder="1" applyAlignment="1">
      <alignment horizontal="center"/>
    </xf>
    <xf numFmtId="0" fontId="6" fillId="0" borderId="73" xfId="4" applyFont="1" applyBorder="1"/>
    <xf numFmtId="0" fontId="16" fillId="0" borderId="14" xfId="4" applyFont="1" applyBorder="1"/>
    <xf numFmtId="0" fontId="6" fillId="0" borderId="21" xfId="4" applyFont="1" applyFill="1" applyBorder="1" applyAlignment="1">
      <alignment wrapText="1"/>
    </xf>
    <xf numFmtId="0" fontId="16" fillId="0" borderId="17" xfId="4" applyFont="1" applyBorder="1"/>
    <xf numFmtId="0" fontId="16" fillId="0" borderId="2" xfId="4" applyFont="1" applyBorder="1"/>
    <xf numFmtId="0" fontId="6" fillId="0" borderId="16" xfId="4" applyFont="1" applyFill="1" applyBorder="1" applyAlignment="1">
      <alignment wrapText="1"/>
    </xf>
    <xf numFmtId="0" fontId="6" fillId="0" borderId="2" xfId="4" applyFont="1" applyBorder="1" applyAlignment="1">
      <alignment wrapText="1"/>
    </xf>
    <xf numFmtId="0" fontId="23" fillId="0" borderId="2" xfId="4" applyFont="1" applyBorder="1"/>
    <xf numFmtId="0" fontId="6" fillId="0" borderId="17" xfId="4" applyFont="1" applyBorder="1" applyAlignment="1">
      <alignment wrapText="1"/>
    </xf>
    <xf numFmtId="0" fontId="5" fillId="0" borderId="1" xfId="3" applyFont="1" applyBorder="1" applyAlignment="1">
      <alignment horizontal="right"/>
    </xf>
    <xf numFmtId="0" fontId="5" fillId="0" borderId="17" xfId="3" applyFont="1" applyBorder="1" applyAlignment="1">
      <alignment horizontal="right"/>
    </xf>
    <xf numFmtId="0" fontId="5" fillId="0" borderId="77" xfId="3" applyFont="1" applyFill="1" applyBorder="1" applyAlignment="1">
      <alignment wrapText="1"/>
    </xf>
    <xf numFmtId="0" fontId="5" fillId="0" borderId="66" xfId="3" applyFont="1" applyFill="1" applyBorder="1" applyAlignment="1">
      <alignment wrapText="1"/>
    </xf>
    <xf numFmtId="3" fontId="5" fillId="0" borderId="63" xfId="3" applyNumberFormat="1" applyFont="1" applyFill="1" applyBorder="1" applyAlignment="1"/>
    <xf numFmtId="3" fontId="5" fillId="0" borderId="71" xfId="3" applyNumberFormat="1" applyFont="1" applyFill="1" applyBorder="1" applyAlignment="1"/>
    <xf numFmtId="3" fontId="5" fillId="0" borderId="66" xfId="3" applyNumberFormat="1" applyFont="1" applyFill="1" applyBorder="1" applyAlignment="1"/>
    <xf numFmtId="0" fontId="5" fillId="2" borderId="24" xfId="0" applyFont="1" applyFill="1" applyBorder="1"/>
    <xf numFmtId="3" fontId="17" fillId="0" borderId="1" xfId="0" applyNumberFormat="1" applyFont="1" applyBorder="1"/>
    <xf numFmtId="0" fontId="16" fillId="0" borderId="22" xfId="0" applyFont="1" applyBorder="1"/>
    <xf numFmtId="0" fontId="5" fillId="0" borderId="7" xfId="0" applyFont="1" applyFill="1" applyBorder="1"/>
    <xf numFmtId="0" fontId="5" fillId="0" borderId="1" xfId="0" applyFont="1" applyFill="1" applyBorder="1"/>
    <xf numFmtId="0" fontId="5" fillId="0" borderId="32" xfId="0" applyFont="1" applyFill="1" applyBorder="1"/>
    <xf numFmtId="0" fontId="5" fillId="0" borderId="1" xfId="3" applyFont="1" applyBorder="1" applyAlignment="1">
      <alignment wrapText="1"/>
    </xf>
    <xf numFmtId="0" fontId="6" fillId="6" borderId="57" xfId="3" applyFont="1" applyFill="1" applyBorder="1" applyAlignment="1">
      <alignment horizontal="center" wrapText="1"/>
    </xf>
    <xf numFmtId="0" fontId="6" fillId="0" borderId="46" xfId="3" applyFont="1" applyFill="1" applyBorder="1" applyAlignment="1">
      <alignment wrapText="1"/>
    </xf>
    <xf numFmtId="0" fontId="16" fillId="0" borderId="1" xfId="0" applyFont="1" applyBorder="1" applyAlignment="1">
      <alignment horizontal="left"/>
    </xf>
    <xf numFmtId="0" fontId="5" fillId="0" borderId="1" xfId="0" applyFont="1" applyBorder="1" applyAlignment="1">
      <alignment wrapText="1"/>
    </xf>
    <xf numFmtId="0" fontId="12" fillId="0" borderId="34" xfId="0" applyFont="1" applyFill="1" applyBorder="1" applyAlignment="1">
      <alignment horizontal="center" vertical="center"/>
    </xf>
    <xf numFmtId="0" fontId="16" fillId="0" borderId="32" xfId="0" applyFont="1" applyBorder="1" applyAlignment="1">
      <alignment wrapText="1"/>
    </xf>
    <xf numFmtId="0" fontId="5" fillId="0" borderId="24" xfId="0" applyFont="1" applyFill="1" applyBorder="1"/>
    <xf numFmtId="0" fontId="5" fillId="0" borderId="40" xfId="0" applyFont="1" applyBorder="1" applyAlignment="1">
      <alignment wrapText="1"/>
    </xf>
    <xf numFmtId="0" fontId="16" fillId="0" borderId="21" xfId="0" applyFont="1" applyFill="1" applyBorder="1" applyAlignment="1">
      <alignment wrapText="1"/>
    </xf>
    <xf numFmtId="0" fontId="5" fillId="0" borderId="1" xfId="0" applyFont="1" applyFill="1" applyBorder="1" applyAlignment="1">
      <alignment wrapText="1"/>
    </xf>
    <xf numFmtId="0" fontId="5" fillId="0" borderId="0" xfId="3" applyFont="1" applyFill="1" applyBorder="1" applyAlignment="1">
      <alignment wrapText="1"/>
    </xf>
    <xf numFmtId="0" fontId="5" fillId="0" borderId="1" xfId="3" applyFont="1" applyBorder="1" applyAlignment="1">
      <alignment wrapText="1"/>
    </xf>
    <xf numFmtId="0" fontId="16" fillId="0" borderId="22" xfId="0" applyFont="1" applyBorder="1" applyAlignment="1">
      <alignment wrapText="1"/>
    </xf>
    <xf numFmtId="0" fontId="7" fillId="0" borderId="0" xfId="0" applyFont="1" applyBorder="1"/>
    <xf numFmtId="0" fontId="5" fillId="0" borderId="0" xfId="3" applyFont="1" applyFill="1" applyBorder="1" applyAlignment="1">
      <alignment wrapText="1"/>
    </xf>
    <xf numFmtId="3" fontId="5" fillId="0" borderId="64" xfId="3" applyNumberFormat="1" applyFont="1" applyFill="1" applyBorder="1" applyAlignment="1"/>
    <xf numFmtId="0" fontId="6" fillId="2" borderId="12" xfId="3" applyFont="1" applyFill="1" applyBorder="1" applyAlignment="1">
      <alignment wrapText="1"/>
    </xf>
    <xf numFmtId="3" fontId="5" fillId="0" borderId="67" xfId="3" applyNumberFormat="1" applyFont="1" applyFill="1" applyBorder="1" applyAlignment="1"/>
    <xf numFmtId="3" fontId="5" fillId="0" borderId="72" xfId="3" applyNumberFormat="1" applyFont="1" applyFill="1" applyBorder="1" applyAlignment="1"/>
    <xf numFmtId="0" fontId="15" fillId="0" borderId="0" xfId="0" applyFont="1"/>
    <xf numFmtId="0" fontId="5" fillId="2" borderId="21" xfId="0" applyFont="1" applyFill="1" applyBorder="1" applyAlignment="1"/>
    <xf numFmtId="0" fontId="5" fillId="2" borderId="2" xfId="0" applyFont="1" applyFill="1" applyBorder="1" applyAlignment="1"/>
    <xf numFmtId="0" fontId="16" fillId="0" borderId="19" xfId="0" applyFont="1" applyBorder="1" applyAlignment="1">
      <alignment wrapText="1"/>
    </xf>
    <xf numFmtId="0" fontId="5" fillId="0" borderId="19" xfId="0" applyFont="1" applyBorder="1" applyAlignment="1">
      <alignment wrapText="1"/>
    </xf>
    <xf numFmtId="0" fontId="8" fillId="3" borderId="12" xfId="0" applyFont="1" applyFill="1" applyBorder="1" applyAlignment="1">
      <alignment wrapText="1"/>
    </xf>
    <xf numFmtId="0" fontId="5" fillId="4" borderId="3" xfId="0" applyFont="1" applyFill="1" applyBorder="1" applyAlignment="1">
      <alignment wrapText="1"/>
    </xf>
    <xf numFmtId="0" fontId="5" fillId="4" borderId="4" xfId="0" applyFont="1" applyFill="1" applyBorder="1" applyAlignment="1">
      <alignment wrapText="1"/>
    </xf>
    <xf numFmtId="0" fontId="16" fillId="0" borderId="34" xfId="0" applyFont="1" applyBorder="1" applyAlignment="1">
      <alignment wrapText="1"/>
    </xf>
    <xf numFmtId="0" fontId="16" fillId="0" borderId="40" xfId="0" applyFont="1" applyBorder="1" applyAlignment="1">
      <alignment wrapText="1"/>
    </xf>
    <xf numFmtId="0" fontId="8" fillId="2" borderId="26" xfId="0" applyFont="1" applyFill="1" applyBorder="1" applyAlignment="1">
      <alignment horizontal="center" wrapText="1"/>
    </xf>
    <xf numFmtId="0" fontId="6" fillId="4" borderId="9" xfId="0" applyFont="1" applyFill="1" applyBorder="1"/>
    <xf numFmtId="0" fontId="8" fillId="2" borderId="26" xfId="0" applyFont="1" applyFill="1" applyBorder="1" applyAlignment="1">
      <alignment horizontal="center" wrapText="1"/>
    </xf>
    <xf numFmtId="0" fontId="5" fillId="15" borderId="1" xfId="0" applyFont="1" applyFill="1" applyBorder="1"/>
    <xf numFmtId="0" fontId="17" fillId="0" borderId="0" xfId="0" applyFont="1" applyBorder="1" applyAlignment="1">
      <alignment horizontal="center" wrapText="1"/>
    </xf>
    <xf numFmtId="0" fontId="17" fillId="0" borderId="80" xfId="0" applyFont="1" applyBorder="1" applyAlignment="1"/>
    <xf numFmtId="0" fontId="17" fillId="0" borderId="0" xfId="0" applyFont="1" applyBorder="1" applyAlignment="1"/>
    <xf numFmtId="0" fontId="17" fillId="0" borderId="0" xfId="0" applyFont="1" applyBorder="1" applyAlignment="1">
      <alignment wrapText="1"/>
    </xf>
    <xf numFmtId="0" fontId="25" fillId="0" borderId="83" xfId="0" applyFont="1" applyBorder="1"/>
    <xf numFmtId="0" fontId="25" fillId="0" borderId="81" xfId="0" applyFont="1" applyBorder="1"/>
    <xf numFmtId="0" fontId="25" fillId="0" borderId="84" xfId="0" applyFont="1" applyBorder="1"/>
    <xf numFmtId="0" fontId="25" fillId="0" borderId="84" xfId="0" applyFont="1" applyBorder="1" applyAlignment="1">
      <alignment wrapText="1"/>
    </xf>
    <xf numFmtId="0" fontId="25" fillId="0" borderId="83" xfId="0" applyFont="1" applyBorder="1" applyAlignment="1">
      <alignment wrapText="1"/>
    </xf>
    <xf numFmtId="0" fontId="5" fillId="0" borderId="23" xfId="0" applyFont="1" applyFill="1" applyBorder="1" applyAlignment="1">
      <alignment wrapText="1"/>
    </xf>
    <xf numFmtId="0" fontId="24" fillId="0" borderId="0" xfId="0" applyFont="1" applyBorder="1"/>
    <xf numFmtId="0" fontId="16" fillId="15" borderId="1" xfId="0" applyFont="1" applyFill="1" applyBorder="1" applyAlignment="1">
      <alignment horizontal="left" wrapText="1"/>
    </xf>
    <xf numFmtId="0" fontId="25" fillId="0" borderId="81" xfId="0" applyFont="1" applyBorder="1"/>
    <xf numFmtId="0" fontId="24" fillId="0" borderId="0" xfId="0" applyFont="1"/>
    <xf numFmtId="0" fontId="17" fillId="0" borderId="87" xfId="0" applyFont="1" applyBorder="1" applyAlignment="1"/>
    <xf numFmtId="0" fontId="17" fillId="0" borderId="88" xfId="0" applyFont="1" applyBorder="1" applyAlignment="1"/>
    <xf numFmtId="0" fontId="16" fillId="0" borderId="25" xfId="0" applyFont="1" applyBorder="1"/>
    <xf numFmtId="0" fontId="5" fillId="0" borderId="0" xfId="3" applyFont="1" applyFill="1" applyBorder="1" applyAlignment="1">
      <alignment wrapText="1"/>
    </xf>
    <xf numFmtId="0" fontId="5" fillId="2" borderId="49" xfId="0" applyFont="1" applyFill="1" applyBorder="1" applyAlignment="1"/>
    <xf numFmtId="0" fontId="5" fillId="2" borderId="50" xfId="0" applyFont="1" applyFill="1" applyBorder="1" applyAlignment="1"/>
    <xf numFmtId="0" fontId="17" fillId="0" borderId="34" xfId="0" applyFont="1" applyBorder="1" applyAlignment="1">
      <alignment wrapText="1"/>
    </xf>
    <xf numFmtId="0" fontId="17" fillId="0" borderId="35" xfId="0" applyFont="1" applyBorder="1" applyAlignment="1">
      <alignment wrapText="1"/>
    </xf>
    <xf numFmtId="0" fontId="5" fillId="0" borderId="0" xfId="3" applyFont="1" applyFill="1" applyBorder="1" applyAlignment="1">
      <alignment wrapText="1"/>
    </xf>
    <xf numFmtId="0" fontId="16" fillId="0" borderId="32" xfId="0" applyFont="1" applyFill="1" applyBorder="1" applyAlignment="1">
      <alignment horizontal="left"/>
    </xf>
    <xf numFmtId="0" fontId="2" fillId="0" borderId="0" xfId="3" applyFill="1" applyBorder="1" applyAlignment="1"/>
    <xf numFmtId="0" fontId="2" fillId="0" borderId="0" xfId="3" applyFill="1"/>
    <xf numFmtId="0" fontId="6" fillId="16" borderId="11" xfId="3" applyFont="1" applyFill="1" applyBorder="1" applyAlignment="1"/>
    <xf numFmtId="0" fontId="6" fillId="16" borderId="8" xfId="3" applyFont="1" applyFill="1" applyBorder="1" applyAlignment="1"/>
    <xf numFmtId="0" fontId="6" fillId="16" borderId="0" xfId="3" applyFont="1" applyFill="1" applyBorder="1" applyAlignment="1">
      <alignment wrapText="1"/>
    </xf>
    <xf numFmtId="3" fontId="6" fillId="2" borderId="8" xfId="3" applyNumberFormat="1" applyFont="1" applyFill="1" applyBorder="1" applyAlignment="1"/>
    <xf numFmtId="0" fontId="6" fillId="2" borderId="8" xfId="3" applyFont="1" applyFill="1" applyBorder="1" applyAlignment="1"/>
    <xf numFmtId="0" fontId="5" fillId="17" borderId="37" xfId="0" applyFont="1" applyFill="1" applyBorder="1" applyAlignment="1"/>
    <xf numFmtId="0" fontId="16" fillId="0" borderId="0" xfId="0" applyFont="1" applyFill="1" applyBorder="1" applyAlignment="1">
      <alignment horizontal="left" wrapText="1"/>
    </xf>
    <xf numFmtId="0" fontId="16" fillId="0" borderId="0" xfId="0" applyFont="1" applyFill="1" applyBorder="1" applyAlignment="1">
      <alignment horizontal="left"/>
    </xf>
    <xf numFmtId="0" fontId="7" fillId="17" borderId="0" xfId="0" applyFont="1" applyFill="1" applyBorder="1" applyAlignment="1"/>
    <xf numFmtId="0" fontId="7" fillId="4" borderId="91" xfId="0" applyFont="1" applyFill="1" applyBorder="1" applyAlignment="1"/>
    <xf numFmtId="0" fontId="5" fillId="0" borderId="32" xfId="0" applyFont="1" applyBorder="1" applyAlignment="1">
      <alignment wrapText="1"/>
    </xf>
    <xf numFmtId="0" fontId="15" fillId="0" borderId="29" xfId="0" applyFont="1" applyBorder="1" applyAlignment="1"/>
    <xf numFmtId="0" fontId="15" fillId="0" borderId="33" xfId="0" applyFont="1" applyBorder="1" applyAlignment="1"/>
    <xf numFmtId="0" fontId="16" fillId="0" borderId="32" xfId="0" applyFont="1" applyFill="1" applyBorder="1" applyAlignment="1">
      <alignment wrapText="1"/>
    </xf>
    <xf numFmtId="0" fontId="0" fillId="0" borderId="28" xfId="0" applyBorder="1"/>
    <xf numFmtId="0" fontId="5" fillId="0" borderId="30" xfId="0" applyFont="1" applyBorder="1"/>
    <xf numFmtId="0" fontId="5" fillId="0" borderId="32" xfId="0" applyFont="1" applyBorder="1" applyAlignment="1">
      <alignment wrapText="1"/>
    </xf>
    <xf numFmtId="0" fontId="15" fillId="0" borderId="29" xfId="0" applyFont="1" applyBorder="1" applyAlignment="1"/>
    <xf numFmtId="0" fontId="15" fillId="0" borderId="33" xfId="0" applyFont="1" applyBorder="1" applyAlignment="1"/>
    <xf numFmtId="0" fontId="20" fillId="0" borderId="0" xfId="3" applyFont="1"/>
    <xf numFmtId="0" fontId="16" fillId="0" borderId="19" xfId="0" applyFont="1" applyFill="1" applyBorder="1" applyAlignment="1">
      <alignment horizontal="left" wrapText="1"/>
    </xf>
    <xf numFmtId="0" fontId="16" fillId="0" borderId="1" xfId="0" applyFont="1" applyFill="1" applyBorder="1" applyAlignment="1">
      <alignment wrapText="1"/>
    </xf>
    <xf numFmtId="0" fontId="16" fillId="0" borderId="76" xfId="0" applyFont="1" applyFill="1" applyBorder="1" applyAlignment="1">
      <alignment wrapText="1"/>
    </xf>
    <xf numFmtId="0" fontId="5" fillId="0" borderId="92" xfId="0" applyFont="1" applyBorder="1"/>
    <xf numFmtId="0" fontId="16" fillId="0" borderId="28" xfId="0" applyFont="1" applyFill="1" applyBorder="1" applyAlignment="1">
      <alignment wrapText="1"/>
    </xf>
    <xf numFmtId="0" fontId="16" fillId="0" borderId="32" xfId="0" applyFont="1" applyBorder="1" applyAlignment="1">
      <alignment horizontal="left" wrapText="1"/>
    </xf>
    <xf numFmtId="0" fontId="16" fillId="0" borderId="28" xfId="0" applyFont="1" applyBorder="1" applyAlignment="1">
      <alignment horizontal="left" wrapText="1"/>
    </xf>
    <xf numFmtId="0" fontId="16" fillId="0" borderId="32" xfId="0" applyFont="1" applyBorder="1" applyAlignment="1">
      <alignment wrapText="1"/>
    </xf>
    <xf numFmtId="0" fontId="16" fillId="0" borderId="24" xfId="0" applyFont="1" applyBorder="1"/>
    <xf numFmtId="0" fontId="16" fillId="0" borderId="32" xfId="0" applyFont="1" applyBorder="1" applyAlignment="1">
      <alignment horizontal="left" wrapText="1"/>
    </xf>
    <xf numFmtId="0" fontId="16" fillId="0" borderId="29" xfId="0" applyFont="1" applyBorder="1" applyAlignment="1">
      <alignment horizontal="left" wrapText="1"/>
    </xf>
    <xf numFmtId="0" fontId="16" fillId="0" borderId="33" xfId="0" applyFont="1" applyBorder="1" applyAlignment="1">
      <alignment horizontal="left" wrapText="1"/>
    </xf>
    <xf numFmtId="0" fontId="8" fillId="7" borderId="26" xfId="0" applyFont="1" applyFill="1" applyBorder="1" applyAlignment="1">
      <alignment horizontal="center"/>
    </xf>
    <xf numFmtId="0" fontId="8" fillId="7" borderId="38" xfId="0" applyFont="1" applyFill="1" applyBorder="1" applyAlignment="1">
      <alignment horizontal="center"/>
    </xf>
    <xf numFmtId="0" fontId="10" fillId="2" borderId="49" xfId="0" applyFont="1" applyFill="1" applyBorder="1" applyAlignment="1">
      <alignment horizontal="center"/>
    </xf>
    <xf numFmtId="0" fontId="10" fillId="2" borderId="79" xfId="0" applyFont="1" applyFill="1" applyBorder="1" applyAlignment="1">
      <alignment horizontal="center"/>
    </xf>
    <xf numFmtId="0" fontId="16" fillId="0" borderId="42" xfId="0" applyFont="1" applyBorder="1" applyAlignment="1">
      <alignment horizontal="left"/>
    </xf>
    <xf numFmtId="0" fontId="16" fillId="0" borderId="52" xfId="0" applyFont="1" applyBorder="1" applyAlignment="1">
      <alignment horizontal="left"/>
    </xf>
    <xf numFmtId="0" fontId="8" fillId="6" borderId="26" xfId="0" applyFont="1" applyFill="1" applyBorder="1" applyAlignment="1">
      <alignment horizontal="center" wrapText="1"/>
    </xf>
    <xf numFmtId="0" fontId="9" fillId="0" borderId="3" xfId="0" applyFont="1" applyBorder="1" applyAlignment="1">
      <alignment wrapText="1"/>
    </xf>
    <xf numFmtId="0" fontId="9" fillId="0" borderId="4" xfId="0" applyFont="1" applyBorder="1" applyAlignment="1">
      <alignment wrapText="1"/>
    </xf>
    <xf numFmtId="0" fontId="12" fillId="5" borderId="12" xfId="0" applyFont="1" applyFill="1" applyBorder="1" applyAlignment="1">
      <alignment horizontal="center"/>
    </xf>
    <xf numFmtId="0" fontId="13" fillId="0" borderId="3" xfId="0" applyFont="1" applyBorder="1"/>
    <xf numFmtId="0" fontId="13" fillId="0" borderId="38" xfId="0" applyFont="1" applyBorder="1"/>
    <xf numFmtId="0" fontId="8" fillId="0" borderId="26" xfId="0" applyFont="1" applyBorder="1" applyAlignment="1"/>
    <xf numFmtId="0" fontId="8" fillId="0" borderId="3" xfId="0" applyFont="1" applyBorder="1" applyAlignment="1"/>
    <xf numFmtId="0" fontId="14" fillId="0" borderId="3" xfId="0" applyFont="1" applyBorder="1"/>
    <xf numFmtId="0" fontId="14" fillId="0" borderId="4" xfId="0" applyFont="1" applyBorder="1"/>
    <xf numFmtId="0" fontId="5" fillId="0" borderId="6" xfId="0" applyFont="1" applyBorder="1" applyAlignment="1"/>
    <xf numFmtId="0" fontId="6" fillId="8" borderId="12" xfId="0" applyFont="1" applyFill="1" applyBorder="1" applyAlignment="1">
      <alignment horizontal="center"/>
    </xf>
    <xf numFmtId="0" fontId="7" fillId="0" borderId="4" xfId="0" applyFont="1" applyBorder="1"/>
    <xf numFmtId="0" fontId="6" fillId="3" borderId="0" xfId="0" applyFont="1" applyFill="1" applyBorder="1" applyAlignment="1">
      <alignment horizontal="center"/>
    </xf>
    <xf numFmtId="0" fontId="5" fillId="0" borderId="34" xfId="0" applyFont="1" applyBorder="1" applyAlignment="1">
      <alignment horizontal="left" wrapText="1"/>
    </xf>
    <xf numFmtId="0" fontId="5" fillId="0" borderId="35" xfId="0" applyFont="1" applyBorder="1" applyAlignment="1">
      <alignment horizontal="left" wrapText="1"/>
    </xf>
    <xf numFmtId="0" fontId="5" fillId="0" borderId="36" xfId="0" applyFont="1" applyBorder="1" applyAlignment="1">
      <alignment horizontal="left" wrapText="1"/>
    </xf>
    <xf numFmtId="0" fontId="16" fillId="0" borderId="32" xfId="0" applyFont="1" applyBorder="1" applyAlignment="1">
      <alignment horizontal="left" wrapText="1"/>
    </xf>
    <xf numFmtId="0" fontId="16" fillId="0" borderId="29" xfId="0" applyFont="1" applyBorder="1" applyAlignment="1">
      <alignment horizontal="left" wrapText="1"/>
    </xf>
    <xf numFmtId="0" fontId="16" fillId="0" borderId="33" xfId="0" applyFont="1" applyBorder="1" applyAlignment="1">
      <alignment horizontal="left" wrapText="1"/>
    </xf>
    <xf numFmtId="0" fontId="10" fillId="0" borderId="34" xfId="0" applyFont="1" applyBorder="1" applyAlignment="1">
      <alignment wrapText="1"/>
    </xf>
    <xf numFmtId="0" fontId="9" fillId="0" borderId="35" xfId="0" applyFont="1" applyBorder="1"/>
    <xf numFmtId="0" fontId="9" fillId="0" borderId="36" xfId="0" applyFont="1" applyBorder="1"/>
    <xf numFmtId="0" fontId="5" fillId="0" borderId="32" xfId="0" applyFont="1" applyBorder="1" applyAlignment="1">
      <alignment wrapText="1"/>
    </xf>
    <xf numFmtId="0" fontId="15" fillId="0" borderId="29" xfId="0" applyFont="1" applyBorder="1" applyAlignment="1"/>
    <xf numFmtId="0" fontId="15" fillId="0" borderId="33" xfId="0" applyFont="1" applyBorder="1" applyAlignment="1"/>
    <xf numFmtId="0" fontId="8" fillId="6" borderId="26" xfId="0" applyFont="1" applyFill="1" applyBorder="1" applyAlignment="1">
      <alignment horizontal="center"/>
    </xf>
    <xf numFmtId="0" fontId="9" fillId="0" borderId="3" xfId="0" applyFont="1" applyBorder="1"/>
    <xf numFmtId="0" fontId="9" fillId="0" borderId="4" xfId="0" applyFont="1" applyBorder="1"/>
    <xf numFmtId="0" fontId="8" fillId="3" borderId="12" xfId="0" applyFont="1" applyFill="1" applyBorder="1" applyAlignment="1">
      <alignment horizontal="left" wrapText="1"/>
    </xf>
    <xf numFmtId="0" fontId="8" fillId="3" borderId="3" xfId="0" applyFont="1" applyFill="1" applyBorder="1" applyAlignment="1">
      <alignment horizontal="left" wrapText="1"/>
    </xf>
    <xf numFmtId="0" fontId="8" fillId="3" borderId="4" xfId="0" applyFont="1" applyFill="1" applyBorder="1" applyAlignment="1">
      <alignment horizontal="left" wrapText="1"/>
    </xf>
    <xf numFmtId="0" fontId="5" fillId="0" borderId="32" xfId="0" quotePrefix="1" applyFont="1" applyBorder="1" applyAlignment="1">
      <alignment horizontal="left" wrapText="1"/>
    </xf>
    <xf numFmtId="0" fontId="5" fillId="0" borderId="29" xfId="0" applyFont="1" applyBorder="1" applyAlignment="1">
      <alignment horizontal="left" wrapText="1"/>
    </xf>
    <xf numFmtId="0" fontId="5" fillId="0" borderId="33" xfId="0" applyFont="1" applyBorder="1" applyAlignment="1">
      <alignment horizontal="left" wrapText="1"/>
    </xf>
    <xf numFmtId="0" fontId="0" fillId="0" borderId="6" xfId="0" applyBorder="1" applyAlignment="1">
      <alignment wrapText="1"/>
    </xf>
    <xf numFmtId="0" fontId="5" fillId="0" borderId="32" xfId="0" applyFont="1" applyBorder="1" applyAlignment="1">
      <alignment horizontal="left" wrapText="1"/>
    </xf>
    <xf numFmtId="0" fontId="5" fillId="0" borderId="32" xfId="0" applyFont="1" applyBorder="1" applyAlignment="1">
      <alignment horizontal="left" vertical="top" wrapText="1"/>
    </xf>
    <xf numFmtId="0" fontId="5" fillId="0" borderId="29" xfId="0" applyFont="1" applyBorder="1" applyAlignment="1">
      <alignment horizontal="left" vertical="top" wrapText="1"/>
    </xf>
    <xf numFmtId="0" fontId="5" fillId="0" borderId="33" xfId="0" applyFont="1" applyBorder="1" applyAlignment="1">
      <alignment horizontal="left" vertical="top" wrapText="1"/>
    </xf>
    <xf numFmtId="0" fontId="5" fillId="0" borderId="29" xfId="0" quotePrefix="1" applyFont="1" applyBorder="1" applyAlignment="1">
      <alignment horizontal="left" wrapText="1"/>
    </xf>
    <xf numFmtId="0" fontId="5" fillId="0" borderId="33" xfId="0" quotePrefix="1" applyFont="1" applyBorder="1" applyAlignment="1">
      <alignment horizontal="left" wrapText="1"/>
    </xf>
    <xf numFmtId="0" fontId="16" fillId="0" borderId="32" xfId="0" applyFont="1" applyFill="1" applyBorder="1" applyAlignment="1">
      <alignment horizontal="left" wrapText="1"/>
    </xf>
    <xf numFmtId="0" fontId="16" fillId="0" borderId="29" xfId="0" applyFont="1" applyFill="1" applyBorder="1" applyAlignment="1">
      <alignment horizontal="left" wrapText="1"/>
    </xf>
    <xf numFmtId="0" fontId="16" fillId="0" borderId="33" xfId="0" applyFont="1" applyFill="1" applyBorder="1" applyAlignment="1">
      <alignment horizontal="left" wrapText="1"/>
    </xf>
    <xf numFmtId="6" fontId="16" fillId="0" borderId="34" xfId="0" applyNumberFormat="1" applyFont="1" applyBorder="1" applyAlignment="1">
      <alignment horizontal="left" wrapText="1"/>
    </xf>
    <xf numFmtId="0" fontId="16" fillId="0" borderId="35" xfId="0" applyFont="1" applyBorder="1" applyAlignment="1">
      <alignment horizontal="left" wrapText="1"/>
    </xf>
    <xf numFmtId="0" fontId="16" fillId="0" borderId="36" xfId="0" applyFont="1" applyBorder="1" applyAlignment="1">
      <alignment horizontal="left" wrapText="1"/>
    </xf>
    <xf numFmtId="0" fontId="5" fillId="0" borderId="40" xfId="0" applyFont="1" applyBorder="1" applyAlignment="1">
      <alignment horizontal="left" wrapText="1"/>
    </xf>
    <xf numFmtId="0" fontId="5" fillId="0" borderId="27" xfId="0" applyFont="1" applyBorder="1" applyAlignment="1">
      <alignment horizontal="left" wrapText="1"/>
    </xf>
    <xf numFmtId="0" fontId="5" fillId="0" borderId="41" xfId="0" applyFont="1" applyBorder="1" applyAlignment="1">
      <alignment horizontal="left" wrapText="1"/>
    </xf>
    <xf numFmtId="0" fontId="8" fillId="3" borderId="12" xfId="0" applyFont="1" applyFill="1" applyBorder="1" applyAlignment="1">
      <alignment wrapText="1"/>
    </xf>
    <xf numFmtId="0" fontId="16" fillId="0" borderId="1" xfId="0" applyFont="1" applyBorder="1" applyAlignment="1">
      <alignment horizontal="left" wrapText="1"/>
    </xf>
    <xf numFmtId="0" fontId="16" fillId="0" borderId="32" xfId="0" applyFont="1" applyFill="1" applyBorder="1" applyAlignment="1">
      <alignment horizontal="left"/>
    </xf>
    <xf numFmtId="0" fontId="16" fillId="0" borderId="28" xfId="0" applyFont="1" applyFill="1" applyBorder="1" applyAlignment="1">
      <alignment horizontal="left"/>
    </xf>
    <xf numFmtId="0" fontId="5" fillId="0" borderId="32" xfId="0" applyFont="1" applyBorder="1" applyAlignment="1">
      <alignment horizontal="center" wrapText="1"/>
    </xf>
    <xf numFmtId="0" fontId="5" fillId="0" borderId="29" xfId="0" applyFont="1" applyBorder="1" applyAlignment="1">
      <alignment horizontal="center" wrapText="1"/>
    </xf>
    <xf numFmtId="0" fontId="5" fillId="0" borderId="33" xfId="0" applyFont="1" applyBorder="1" applyAlignment="1">
      <alignment horizontal="center" wrapText="1"/>
    </xf>
    <xf numFmtId="0" fontId="25" fillId="0" borderId="85" xfId="0" applyFont="1" applyBorder="1" applyAlignment="1">
      <alignment wrapText="1"/>
    </xf>
    <xf numFmtId="0" fontId="25" fillId="0" borderId="29" xfId="0" applyFont="1" applyBorder="1" applyAlignment="1">
      <alignment wrapText="1"/>
    </xf>
    <xf numFmtId="0" fontId="25" fillId="0" borderId="86" xfId="0" applyFont="1" applyBorder="1" applyAlignment="1">
      <alignment wrapText="1"/>
    </xf>
    <xf numFmtId="0" fontId="5" fillId="4" borderId="26" xfId="0" applyFont="1" applyFill="1" applyBorder="1" applyAlignment="1">
      <alignment horizontal="center"/>
    </xf>
    <xf numFmtId="0" fontId="5" fillId="4" borderId="3" xfId="0" applyFont="1" applyFill="1" applyBorder="1" applyAlignment="1">
      <alignment horizontal="center"/>
    </xf>
    <xf numFmtId="0" fontId="5" fillId="4" borderId="4" xfId="0" applyFont="1" applyFill="1" applyBorder="1" applyAlignment="1">
      <alignment horizontal="center"/>
    </xf>
    <xf numFmtId="0" fontId="12" fillId="9" borderId="12" xfId="0" applyFont="1" applyFill="1" applyBorder="1" applyAlignment="1">
      <alignment horizontal="left"/>
    </xf>
    <xf numFmtId="0" fontId="12" fillId="9" borderId="3" xfId="0" applyFont="1" applyFill="1" applyBorder="1" applyAlignment="1">
      <alignment horizontal="left"/>
    </xf>
    <xf numFmtId="0" fontId="12" fillId="9" borderId="4" xfId="0" applyFont="1" applyFill="1" applyBorder="1" applyAlignment="1">
      <alignment horizontal="left"/>
    </xf>
    <xf numFmtId="0" fontId="8" fillId="5" borderId="12" xfId="0" applyFont="1" applyFill="1" applyBorder="1" applyAlignment="1">
      <alignment horizontal="center"/>
    </xf>
    <xf numFmtId="0" fontId="9" fillId="0" borderId="38" xfId="0" applyFont="1" applyBorder="1"/>
    <xf numFmtId="0" fontId="6" fillId="4" borderId="12" xfId="0" applyFont="1" applyFill="1" applyBorder="1" applyAlignment="1"/>
    <xf numFmtId="0" fontId="6" fillId="4" borderId="38" xfId="0" applyFont="1" applyFill="1" applyBorder="1" applyAlignment="1"/>
    <xf numFmtId="0" fontId="6" fillId="0" borderId="12" xfId="0" applyFont="1" applyFill="1" applyBorder="1" applyAlignment="1">
      <alignment horizontal="left"/>
    </xf>
    <xf numFmtId="0" fontId="6" fillId="0" borderId="38" xfId="0" applyFont="1" applyFill="1" applyBorder="1" applyAlignment="1">
      <alignment horizontal="left"/>
    </xf>
    <xf numFmtId="0" fontId="5" fillId="2" borderId="46" xfId="0" applyFont="1" applyFill="1" applyBorder="1" applyAlignment="1"/>
    <xf numFmtId="0" fontId="5" fillId="2" borderId="45" xfId="0" applyFont="1" applyFill="1" applyBorder="1" applyAlignment="1"/>
    <xf numFmtId="0" fontId="16" fillId="0" borderId="32" xfId="0" applyFont="1" applyBorder="1" applyAlignment="1">
      <alignment horizontal="left"/>
    </xf>
    <xf numFmtId="0" fontId="16" fillId="0" borderId="28" xfId="0" applyFont="1" applyBorder="1" applyAlignment="1">
      <alignment horizontal="left"/>
    </xf>
    <xf numFmtId="0" fontId="6" fillId="5" borderId="12" xfId="0" applyFont="1" applyFill="1" applyBorder="1" applyAlignment="1">
      <alignment horizontal="center"/>
    </xf>
    <xf numFmtId="0" fontId="0" fillId="0" borderId="38" xfId="0" applyBorder="1"/>
    <xf numFmtId="0" fontId="6" fillId="7" borderId="37" xfId="0" applyFont="1" applyFill="1" applyBorder="1" applyAlignment="1">
      <alignment horizontal="center"/>
    </xf>
    <xf numFmtId="0" fontId="6" fillId="7" borderId="0" xfId="0" applyFont="1" applyFill="1" applyBorder="1" applyAlignment="1">
      <alignment horizontal="center"/>
    </xf>
    <xf numFmtId="0" fontId="6" fillId="7" borderId="39" xfId="0" applyFont="1" applyFill="1" applyBorder="1" applyAlignment="1">
      <alignment horizontal="center"/>
    </xf>
    <xf numFmtId="0" fontId="0" fillId="0" borderId="58" xfId="0" applyBorder="1" applyAlignment="1">
      <alignment horizontal="center"/>
    </xf>
    <xf numFmtId="0" fontId="16" fillId="0" borderId="29" xfId="0" applyFont="1" applyBorder="1" applyAlignment="1">
      <alignment horizontal="left"/>
    </xf>
    <xf numFmtId="0" fontId="5" fillId="0" borderId="29" xfId="0" applyFont="1" applyFill="1" applyBorder="1" applyAlignment="1">
      <alignment horizontal="left"/>
    </xf>
    <xf numFmtId="0" fontId="5" fillId="0" borderId="28" xfId="0" applyFont="1" applyFill="1" applyBorder="1" applyAlignment="1">
      <alignment horizontal="left"/>
    </xf>
    <xf numFmtId="0" fontId="16" fillId="0" borderId="1" xfId="0" applyFont="1" applyBorder="1" applyAlignment="1"/>
    <xf numFmtId="0" fontId="25" fillId="0" borderId="81" xfId="0" applyFont="1" applyBorder="1" applyAlignment="1">
      <alignment horizontal="left"/>
    </xf>
    <xf numFmtId="0" fontId="24" fillId="0" borderId="82" xfId="0" applyFont="1" applyBorder="1"/>
    <xf numFmtId="0" fontId="17" fillId="0" borderId="12" xfId="0" applyFont="1" applyBorder="1" applyAlignment="1"/>
    <xf numFmtId="0" fontId="17" fillId="0" borderId="3" xfId="0" applyFont="1" applyBorder="1" applyAlignment="1"/>
    <xf numFmtId="0" fontId="0" fillId="0" borderId="3" xfId="0" applyBorder="1"/>
    <xf numFmtId="0" fontId="16" fillId="0" borderId="5" xfId="0" applyFont="1" applyBorder="1" applyAlignment="1">
      <alignment horizontal="center" wrapText="1"/>
    </xf>
    <xf numFmtId="0" fontId="16" fillId="0" borderId="78" xfId="0" applyFont="1" applyBorder="1" applyAlignment="1">
      <alignment horizontal="center" wrapText="1"/>
    </xf>
    <xf numFmtId="0" fontId="5" fillId="0" borderId="2" xfId="0" applyFont="1" applyBorder="1" applyAlignment="1">
      <alignment horizontal="left" wrapText="1"/>
    </xf>
    <xf numFmtId="0" fontId="25" fillId="0" borderId="1" xfId="0" applyFont="1" applyBorder="1" applyAlignment="1">
      <alignment horizontal="left" wrapText="1"/>
    </xf>
    <xf numFmtId="0" fontId="25" fillId="0" borderId="81" xfId="0" applyFont="1" applyBorder="1"/>
    <xf numFmtId="0" fontId="5" fillId="0" borderId="29" xfId="0" applyFont="1" applyBorder="1" applyAlignment="1">
      <alignment wrapText="1"/>
    </xf>
    <xf numFmtId="0" fontId="5" fillId="0" borderId="33" xfId="0" applyFont="1" applyBorder="1" applyAlignment="1">
      <alignment wrapText="1"/>
    </xf>
    <xf numFmtId="0" fontId="21" fillId="0" borderId="26" xfId="1" applyFont="1" applyBorder="1" applyAlignment="1" applyProtection="1">
      <alignment horizontal="center"/>
    </xf>
    <xf numFmtId="0" fontId="22" fillId="0" borderId="3" xfId="0" applyFont="1" applyBorder="1" applyAlignment="1">
      <alignment horizontal="center"/>
    </xf>
    <xf numFmtId="0" fontId="22" fillId="0" borderId="38" xfId="0" applyFont="1" applyBorder="1" applyAlignment="1">
      <alignment horizontal="center"/>
    </xf>
    <xf numFmtId="0" fontId="8" fillId="2" borderId="12" xfId="0" applyFont="1" applyFill="1" applyBorder="1" applyAlignment="1">
      <alignment horizontal="center"/>
    </xf>
    <xf numFmtId="0" fontId="8" fillId="2" borderId="3" xfId="0" applyFont="1" applyFill="1" applyBorder="1" applyAlignment="1">
      <alignment horizontal="center"/>
    </xf>
    <xf numFmtId="0" fontId="8" fillId="2" borderId="38" xfId="0" applyFont="1" applyFill="1" applyBorder="1" applyAlignment="1">
      <alignment horizontal="center"/>
    </xf>
    <xf numFmtId="0" fontId="6" fillId="5" borderId="12" xfId="0" applyFont="1" applyFill="1" applyBorder="1" applyAlignment="1">
      <alignment horizontal="left"/>
    </xf>
    <xf numFmtId="0" fontId="6" fillId="5" borderId="38" xfId="0" applyFont="1" applyFill="1" applyBorder="1" applyAlignment="1">
      <alignment horizontal="left"/>
    </xf>
    <xf numFmtId="0" fontId="21" fillId="0" borderId="37" xfId="1" applyFont="1" applyBorder="1" applyAlignment="1" applyProtection="1">
      <alignment horizontal="center"/>
    </xf>
    <xf numFmtId="0" fontId="21" fillId="0" borderId="0" xfId="1" applyFont="1" applyBorder="1" applyAlignment="1" applyProtection="1">
      <alignment horizontal="center"/>
    </xf>
    <xf numFmtId="0" fontId="21" fillId="0" borderId="39" xfId="1" applyFont="1" applyBorder="1" applyAlignment="1" applyProtection="1">
      <alignment horizontal="center"/>
    </xf>
    <xf numFmtId="0" fontId="5" fillId="0" borderId="1" xfId="0" applyFont="1" applyBorder="1" applyAlignment="1">
      <alignment horizontal="left" wrapText="1"/>
    </xf>
    <xf numFmtId="0" fontId="5" fillId="0" borderId="40" xfId="0" applyFont="1" applyBorder="1" applyAlignment="1">
      <alignment horizontal="center" wrapText="1"/>
    </xf>
    <xf numFmtId="0" fontId="5" fillId="0" borderId="27" xfId="0" applyFont="1" applyBorder="1" applyAlignment="1">
      <alignment horizontal="center" wrapText="1"/>
    </xf>
    <xf numFmtId="0" fontId="16" fillId="0" borderId="28" xfId="0" applyFont="1" applyFill="1" applyBorder="1" applyAlignment="1">
      <alignment horizontal="left" wrapText="1"/>
    </xf>
    <xf numFmtId="0" fontId="6" fillId="7" borderId="12" xfId="0" applyFont="1" applyFill="1" applyBorder="1" applyAlignment="1">
      <alignment horizontal="center"/>
    </xf>
    <xf numFmtId="0" fontId="6" fillId="7" borderId="3" xfId="0" applyFont="1" applyFill="1" applyBorder="1" applyAlignment="1">
      <alignment horizontal="center"/>
    </xf>
    <xf numFmtId="0" fontId="6" fillId="7" borderId="38" xfId="0" applyFont="1" applyFill="1" applyBorder="1" applyAlignment="1">
      <alignment horizontal="center"/>
    </xf>
    <xf numFmtId="0" fontId="6" fillId="6" borderId="26" xfId="0" applyFont="1" applyFill="1" applyBorder="1" applyAlignment="1">
      <alignment horizontal="center"/>
    </xf>
    <xf numFmtId="0" fontId="6" fillId="6" borderId="4" xfId="0" applyFont="1" applyFill="1" applyBorder="1" applyAlignment="1">
      <alignment horizontal="center"/>
    </xf>
    <xf numFmtId="0" fontId="12" fillId="9" borderId="12" xfId="0" applyFont="1" applyFill="1" applyBorder="1" applyAlignment="1">
      <alignment horizontal="center"/>
    </xf>
    <xf numFmtId="0" fontId="12" fillId="9" borderId="3" xfId="0" applyFont="1" applyFill="1" applyBorder="1" applyAlignment="1">
      <alignment horizontal="center"/>
    </xf>
    <xf numFmtId="0" fontId="12" fillId="9" borderId="4" xfId="0" applyFont="1" applyFill="1" applyBorder="1" applyAlignment="1">
      <alignment horizontal="center"/>
    </xf>
    <xf numFmtId="0" fontId="16" fillId="0" borderId="53" xfId="0" applyFont="1" applyBorder="1" applyAlignment="1">
      <alignment horizontal="left" wrapText="1"/>
    </xf>
    <xf numFmtId="0" fontId="16" fillId="0" borderId="32" xfId="0" applyFont="1" applyBorder="1" applyAlignment="1">
      <alignment wrapText="1"/>
    </xf>
    <xf numFmtId="0" fontId="16" fillId="0" borderId="29" xfId="0" applyFont="1" applyBorder="1" applyAlignment="1">
      <alignment wrapText="1"/>
    </xf>
    <xf numFmtId="0" fontId="16" fillId="0" borderId="33" xfId="0" applyFont="1" applyBorder="1" applyAlignment="1">
      <alignment wrapText="1"/>
    </xf>
    <xf numFmtId="0" fontId="16" fillId="0" borderId="26" xfId="0" applyFont="1" applyBorder="1" applyAlignment="1">
      <alignment wrapText="1"/>
    </xf>
    <xf numFmtId="0" fontId="16" fillId="0" borderId="3" xfId="0" applyFont="1" applyBorder="1" applyAlignment="1">
      <alignment wrapText="1"/>
    </xf>
    <xf numFmtId="0" fontId="16" fillId="0" borderId="4" xfId="0" applyFont="1" applyBorder="1" applyAlignment="1">
      <alignment wrapText="1"/>
    </xf>
    <xf numFmtId="0" fontId="6" fillId="6" borderId="43" xfId="0" applyFont="1" applyFill="1" applyBorder="1" applyAlignment="1">
      <alignment horizontal="center"/>
    </xf>
    <xf numFmtId="0" fontId="6" fillId="6" borderId="6" xfId="0" applyFont="1" applyFill="1" applyBorder="1" applyAlignment="1">
      <alignment horizontal="center"/>
    </xf>
    <xf numFmtId="0" fontId="5" fillId="0" borderId="34" xfId="0" applyFont="1" applyBorder="1" applyAlignment="1">
      <alignment wrapText="1"/>
    </xf>
    <xf numFmtId="0" fontId="5" fillId="0" borderId="35" xfId="0" applyFont="1" applyBorder="1" applyAlignment="1">
      <alignment wrapText="1"/>
    </xf>
    <xf numFmtId="0" fontId="5" fillId="0" borderId="36" xfId="0" applyFont="1" applyBorder="1" applyAlignment="1">
      <alignment wrapText="1"/>
    </xf>
    <xf numFmtId="0" fontId="4" fillId="0" borderId="26" xfId="1" applyBorder="1" applyAlignment="1" applyProtection="1">
      <alignment horizontal="center"/>
    </xf>
    <xf numFmtId="0" fontId="0" fillId="0" borderId="3" xfId="0" applyBorder="1" applyAlignment="1">
      <alignment horizontal="center"/>
    </xf>
    <xf numFmtId="0" fontId="0" fillId="0" borderId="38" xfId="0" applyBorder="1" applyAlignment="1">
      <alignment horizontal="center"/>
    </xf>
    <xf numFmtId="0" fontId="4" fillId="0" borderId="37" xfId="1" applyBorder="1" applyAlignment="1" applyProtection="1">
      <alignment horizontal="center"/>
    </xf>
    <xf numFmtId="0" fontId="4" fillId="0" borderId="0" xfId="1" applyBorder="1" applyAlignment="1" applyProtection="1">
      <alignment horizontal="center"/>
    </xf>
    <xf numFmtId="0" fontId="4" fillId="0" borderId="39" xfId="1" applyBorder="1" applyAlignment="1" applyProtection="1">
      <alignment horizontal="center"/>
    </xf>
    <xf numFmtId="0" fontId="16" fillId="0" borderId="42" xfId="0" applyFont="1" applyBorder="1" applyAlignment="1">
      <alignment horizontal="left" wrapText="1"/>
    </xf>
    <xf numFmtId="0" fontId="16" fillId="0" borderId="52" xfId="0" applyFont="1" applyBorder="1" applyAlignment="1">
      <alignment horizontal="left" wrapText="1"/>
    </xf>
    <xf numFmtId="0" fontId="0" fillId="0" borderId="3" xfId="0" applyBorder="1" applyAlignment="1">
      <alignment wrapText="1"/>
    </xf>
    <xf numFmtId="0" fontId="8" fillId="6" borderId="3" xfId="0" applyFont="1" applyFill="1" applyBorder="1" applyAlignment="1">
      <alignment horizontal="center"/>
    </xf>
    <xf numFmtId="0" fontId="8" fillId="6" borderId="4" xfId="0" applyFont="1" applyFill="1" applyBorder="1" applyAlignment="1">
      <alignment horizontal="center"/>
    </xf>
    <xf numFmtId="0" fontId="16" fillId="0" borderId="33" xfId="0" applyFont="1" applyBorder="1" applyAlignment="1">
      <alignment horizontal="left"/>
    </xf>
    <xf numFmtId="0" fontId="16" fillId="0" borderId="28" xfId="0" applyFont="1" applyBorder="1" applyAlignment="1">
      <alignment horizontal="left" wrapText="1"/>
    </xf>
    <xf numFmtId="0" fontId="5" fillId="0" borderId="34" xfId="0" applyFont="1" applyBorder="1" applyAlignment="1">
      <alignment horizontal="center" wrapText="1"/>
    </xf>
    <xf numFmtId="0" fontId="5" fillId="0" borderId="35" xfId="0" applyFont="1" applyBorder="1" applyAlignment="1">
      <alignment horizontal="center" wrapText="1"/>
    </xf>
    <xf numFmtId="0" fontId="0" fillId="0" borderId="6" xfId="0" applyBorder="1" applyAlignment="1">
      <alignment horizontal="center"/>
    </xf>
    <xf numFmtId="0" fontId="5" fillId="0" borderId="43" xfId="0" applyFont="1" applyBorder="1" applyAlignment="1">
      <alignment horizontal="left" wrapText="1"/>
    </xf>
    <xf numFmtId="0" fontId="5" fillId="0" borderId="6" xfId="0" applyFont="1" applyBorder="1" applyAlignment="1">
      <alignment horizontal="left" wrapText="1"/>
    </xf>
    <xf numFmtId="0" fontId="5" fillId="0" borderId="44" xfId="0" applyFont="1" applyBorder="1" applyAlignment="1">
      <alignment horizontal="left" wrapText="1"/>
    </xf>
    <xf numFmtId="0" fontId="16" fillId="0" borderId="40" xfId="0" applyFont="1" applyBorder="1" applyAlignment="1">
      <alignment horizontal="left" wrapText="1"/>
    </xf>
    <xf numFmtId="0" fontId="16" fillId="0" borderId="56" xfId="0" applyFont="1" applyBorder="1" applyAlignment="1">
      <alignment horizontal="left" wrapText="1"/>
    </xf>
    <xf numFmtId="0" fontId="16" fillId="0" borderId="12" xfId="0" applyFont="1" applyBorder="1" applyAlignment="1">
      <alignment horizontal="center" wrapText="1"/>
    </xf>
    <xf numFmtId="0" fontId="16" fillId="0" borderId="38" xfId="0" applyFont="1" applyBorder="1" applyAlignment="1">
      <alignment horizontal="center" wrapText="1"/>
    </xf>
    <xf numFmtId="0" fontId="5" fillId="0" borderId="53" xfId="0" applyFont="1" applyBorder="1" applyAlignment="1">
      <alignment horizontal="left" wrapText="1"/>
    </xf>
    <xf numFmtId="0" fontId="6" fillId="7" borderId="32" xfId="0" applyFont="1" applyFill="1" applyBorder="1" applyAlignment="1">
      <alignment horizontal="center"/>
    </xf>
    <xf numFmtId="0" fontId="6" fillId="7" borderId="29" xfId="0" applyFont="1" applyFill="1" applyBorder="1" applyAlignment="1">
      <alignment horizontal="center"/>
    </xf>
    <xf numFmtId="0" fontId="6" fillId="7" borderId="28" xfId="0" applyFont="1" applyFill="1" applyBorder="1" applyAlignment="1">
      <alignment horizontal="center"/>
    </xf>
    <xf numFmtId="0" fontId="6" fillId="6" borderId="32" xfId="0" applyFont="1" applyFill="1" applyBorder="1" applyAlignment="1">
      <alignment horizontal="center"/>
    </xf>
    <xf numFmtId="0" fontId="6" fillId="6" borderId="28" xfId="0" applyFont="1" applyFill="1" applyBorder="1" applyAlignment="1">
      <alignment horizontal="center"/>
    </xf>
    <xf numFmtId="0" fontId="5" fillId="0" borderId="28" xfId="0" applyFont="1" applyBorder="1" applyAlignment="1">
      <alignment horizontal="left" wrapText="1"/>
    </xf>
    <xf numFmtId="0" fontId="8" fillId="5" borderId="4" xfId="0" applyFont="1" applyFill="1" applyBorder="1" applyAlignment="1">
      <alignment horizontal="center"/>
    </xf>
    <xf numFmtId="0" fontId="6" fillId="5" borderId="46" xfId="4" applyNumberFormat="1" applyFont="1" applyFill="1" applyBorder="1" applyAlignment="1" applyProtection="1">
      <alignment horizontal="left"/>
      <protection locked="0"/>
    </xf>
    <xf numFmtId="0" fontId="6" fillId="5" borderId="35" xfId="4" applyNumberFormat="1" applyFont="1" applyFill="1" applyBorder="1" applyAlignment="1" applyProtection="1">
      <alignment horizontal="left"/>
      <protection locked="0"/>
    </xf>
    <xf numFmtId="0" fontId="6" fillId="5" borderId="45" xfId="4" applyNumberFormat="1" applyFont="1" applyFill="1" applyBorder="1" applyAlignment="1" applyProtection="1">
      <alignment horizontal="left"/>
      <protection locked="0"/>
    </xf>
    <xf numFmtId="0" fontId="15" fillId="0" borderId="3" xfId="0" applyFont="1" applyBorder="1"/>
    <xf numFmtId="0" fontId="15" fillId="0" borderId="4" xfId="0" applyFont="1" applyBorder="1"/>
    <xf numFmtId="0" fontId="6" fillId="12" borderId="12" xfId="4" applyFont="1" applyFill="1" applyBorder="1" applyAlignment="1">
      <alignment horizontal="left"/>
    </xf>
    <xf numFmtId="0" fontId="6" fillId="12" borderId="3" xfId="4" applyFont="1" applyFill="1" applyBorder="1" applyAlignment="1">
      <alignment horizontal="left"/>
    </xf>
    <xf numFmtId="0" fontId="6" fillId="12" borderId="38" xfId="4" applyFont="1" applyFill="1" applyBorder="1" applyAlignment="1">
      <alignment horizontal="left"/>
    </xf>
    <xf numFmtId="0" fontId="5" fillId="2" borderId="47" xfId="4" applyFont="1" applyFill="1" applyBorder="1" applyAlignment="1">
      <alignment horizontal="left"/>
    </xf>
    <xf numFmtId="0" fontId="5" fillId="2" borderId="48" xfId="4" applyFont="1" applyFill="1" applyBorder="1" applyAlignment="1">
      <alignment horizontal="left"/>
    </xf>
    <xf numFmtId="0" fontId="6" fillId="0" borderId="0" xfId="4" applyFont="1" applyFill="1" applyBorder="1" applyAlignment="1">
      <alignment horizontal="center"/>
    </xf>
    <xf numFmtId="0" fontId="5" fillId="0" borderId="75" xfId="4" applyFont="1" applyFill="1" applyBorder="1" applyAlignment="1">
      <alignment horizontal="left"/>
    </xf>
    <xf numFmtId="0" fontId="5" fillId="0" borderId="45" xfId="4" applyFont="1" applyFill="1" applyBorder="1" applyAlignment="1">
      <alignment horizontal="left"/>
    </xf>
    <xf numFmtId="0" fontId="6" fillId="5" borderId="12" xfId="3" applyFont="1" applyFill="1" applyBorder="1" applyAlignment="1">
      <alignment horizontal="left"/>
    </xf>
    <xf numFmtId="0" fontId="7" fillId="0" borderId="3" xfId="3" applyFont="1" applyBorder="1" applyAlignment="1">
      <alignment horizontal="left"/>
    </xf>
    <xf numFmtId="0" fontId="7" fillId="0" borderId="4" xfId="3" applyFont="1" applyBorder="1" applyAlignment="1">
      <alignment horizontal="left"/>
    </xf>
    <xf numFmtId="0" fontId="6" fillId="0" borderId="3" xfId="3" applyFont="1" applyBorder="1" applyAlignment="1"/>
    <xf numFmtId="0" fontId="7" fillId="0" borderId="3" xfId="3" applyFont="1" applyBorder="1"/>
    <xf numFmtId="0" fontId="7" fillId="0" borderId="4" xfId="3" applyFont="1" applyBorder="1"/>
    <xf numFmtId="0" fontId="6" fillId="3" borderId="12" xfId="3" applyFont="1" applyFill="1" applyBorder="1" applyAlignment="1">
      <alignment wrapText="1"/>
    </xf>
    <xf numFmtId="0" fontId="2" fillId="0" borderId="3" xfId="3" applyBorder="1" applyAlignment="1"/>
    <xf numFmtId="0" fontId="2" fillId="0" borderId="4" xfId="3" applyBorder="1" applyAlignment="1"/>
    <xf numFmtId="0" fontId="6" fillId="0" borderId="0" xfId="3" applyFont="1" applyFill="1" applyBorder="1" applyAlignment="1"/>
    <xf numFmtId="0" fontId="5" fillId="0" borderId="0" xfId="3" applyFont="1" applyFill="1" applyBorder="1" applyAlignment="1">
      <alignment wrapText="1"/>
    </xf>
    <xf numFmtId="0" fontId="6" fillId="3" borderId="12" xfId="3" applyFont="1" applyFill="1" applyBorder="1" applyAlignment="1">
      <alignment horizontal="left" wrapText="1"/>
    </xf>
    <xf numFmtId="0" fontId="6" fillId="3" borderId="3" xfId="3" applyFont="1" applyFill="1" applyBorder="1" applyAlignment="1">
      <alignment horizontal="left" wrapText="1"/>
    </xf>
    <xf numFmtId="0" fontId="6" fillId="6" borderId="12" xfId="3" applyFont="1" applyFill="1" applyBorder="1" applyAlignment="1">
      <alignment horizontal="center"/>
    </xf>
    <xf numFmtId="0" fontId="6" fillId="6" borderId="3" xfId="3" applyFont="1" applyFill="1" applyBorder="1" applyAlignment="1">
      <alignment horizontal="center"/>
    </xf>
    <xf numFmtId="0" fontId="6" fillId="6" borderId="4" xfId="3" applyFont="1" applyFill="1" applyBorder="1" applyAlignment="1">
      <alignment horizontal="center"/>
    </xf>
    <xf numFmtId="0" fontId="16" fillId="0" borderId="34" xfId="3" applyFont="1" applyBorder="1" applyAlignment="1">
      <alignment horizontal="center" wrapText="1"/>
    </xf>
    <xf numFmtId="0" fontId="16" fillId="0" borderId="35" xfId="3" applyFont="1" applyBorder="1" applyAlignment="1">
      <alignment horizontal="center" wrapText="1"/>
    </xf>
    <xf numFmtId="0" fontId="16" fillId="0" borderId="45" xfId="3" applyFont="1" applyBorder="1" applyAlignment="1">
      <alignment horizontal="center" wrapText="1"/>
    </xf>
    <xf numFmtId="0" fontId="5" fillId="0" borderId="32" xfId="3" applyFont="1" applyBorder="1" applyAlignment="1">
      <alignment horizontal="center" wrapText="1"/>
    </xf>
    <xf numFmtId="0" fontId="5" fillId="0" borderId="29" xfId="3" applyFont="1" applyBorder="1" applyAlignment="1">
      <alignment horizontal="center" wrapText="1"/>
    </xf>
    <xf numFmtId="0" fontId="5" fillId="0" borderId="28" xfId="3" applyFont="1" applyBorder="1" applyAlignment="1">
      <alignment horizontal="center" wrapText="1"/>
    </xf>
    <xf numFmtId="0" fontId="5" fillId="0" borderId="47" xfId="3" applyFont="1" applyBorder="1" applyAlignment="1">
      <alignment horizontal="center" wrapText="1"/>
    </xf>
    <xf numFmtId="0" fontId="5" fillId="0" borderId="61" xfId="3" applyFont="1" applyBorder="1" applyAlignment="1">
      <alignment horizontal="center" wrapText="1"/>
    </xf>
    <xf numFmtId="0" fontId="5" fillId="0" borderId="48" xfId="3" applyFont="1" applyBorder="1" applyAlignment="1">
      <alignment horizontal="center" wrapText="1"/>
    </xf>
    <xf numFmtId="0" fontId="5" fillId="0" borderId="30" xfId="3" applyFont="1" applyBorder="1" applyAlignment="1">
      <alignment wrapText="1"/>
    </xf>
    <xf numFmtId="0" fontId="5" fillId="0" borderId="31" xfId="3" applyFont="1" applyBorder="1" applyAlignment="1">
      <alignment wrapText="1"/>
    </xf>
    <xf numFmtId="0" fontId="2" fillId="0" borderId="31" xfId="3" applyBorder="1" applyAlignment="1">
      <alignment wrapText="1"/>
    </xf>
    <xf numFmtId="0" fontId="2" fillId="0" borderId="0" xfId="3" applyBorder="1" applyAlignment="1">
      <alignment wrapText="1"/>
    </xf>
    <xf numFmtId="0" fontId="6" fillId="3" borderId="3" xfId="3" applyFont="1" applyFill="1" applyBorder="1" applyAlignment="1">
      <alignment wrapText="1"/>
    </xf>
    <xf numFmtId="0" fontId="6" fillId="3" borderId="4" xfId="3" applyFont="1" applyFill="1" applyBorder="1" applyAlignment="1">
      <alignment wrapText="1"/>
    </xf>
    <xf numFmtId="0" fontId="5" fillId="0" borderId="35" xfId="3" applyFont="1" applyBorder="1" applyAlignment="1">
      <alignment horizontal="center"/>
    </xf>
    <xf numFmtId="0" fontId="5" fillId="0" borderId="45" xfId="3" applyFont="1" applyBorder="1" applyAlignment="1">
      <alignment horizontal="center"/>
    </xf>
    <xf numFmtId="0" fontId="6" fillId="5" borderId="5" xfId="4" applyNumberFormat="1" applyFont="1" applyFill="1" applyBorder="1" applyAlignment="1" applyProtection="1">
      <alignment horizontal="left"/>
      <protection locked="0"/>
    </xf>
    <xf numFmtId="0" fontId="6" fillId="5" borderId="6" xfId="4" applyNumberFormat="1" applyFont="1" applyFill="1" applyBorder="1" applyAlignment="1" applyProtection="1">
      <alignment horizontal="left"/>
      <protection locked="0"/>
    </xf>
    <xf numFmtId="0" fontId="15" fillId="0" borderId="38" xfId="0" applyFont="1" applyBorder="1"/>
    <xf numFmtId="0" fontId="6" fillId="7" borderId="26" xfId="0" applyFont="1" applyFill="1" applyBorder="1" applyAlignment="1">
      <alignment horizontal="center"/>
    </xf>
    <xf numFmtId="0" fontId="6" fillId="6" borderId="3" xfId="0" applyFont="1" applyFill="1" applyBorder="1" applyAlignment="1">
      <alignment horizontal="center"/>
    </xf>
    <xf numFmtId="0" fontId="5" fillId="2" borderId="35" xfId="0" applyFont="1" applyFill="1" applyBorder="1" applyAlignment="1">
      <alignment horizontal="center"/>
    </xf>
    <xf numFmtId="0" fontId="6" fillId="14" borderId="3" xfId="3" applyFont="1" applyFill="1" applyBorder="1" applyAlignment="1">
      <alignment horizontal="center" wrapText="1"/>
    </xf>
    <xf numFmtId="0" fontId="6" fillId="14" borderId="58" xfId="3" applyFont="1" applyFill="1" applyBorder="1" applyAlignment="1">
      <alignment horizontal="center" wrapText="1"/>
    </xf>
    <xf numFmtId="0" fontId="6" fillId="14" borderId="59" xfId="3" applyFont="1" applyFill="1" applyBorder="1" applyAlignment="1">
      <alignment horizontal="center" wrapText="1"/>
    </xf>
    <xf numFmtId="0" fontId="20" fillId="13" borderId="12" xfId="3" applyFont="1" applyFill="1" applyBorder="1" applyAlignment="1">
      <alignment horizontal="center"/>
    </xf>
    <xf numFmtId="0" fontId="20" fillId="13" borderId="3" xfId="3" applyFont="1" applyFill="1" applyBorder="1" applyAlignment="1">
      <alignment horizontal="center"/>
    </xf>
    <xf numFmtId="0" fontId="20" fillId="13" borderId="4" xfId="3" applyFont="1" applyFill="1" applyBorder="1" applyAlignment="1">
      <alignment horizontal="center"/>
    </xf>
    <xf numFmtId="0" fontId="6" fillId="3" borderId="12" xfId="4" applyFont="1" applyFill="1" applyBorder="1" applyAlignment="1"/>
    <xf numFmtId="0" fontId="1" fillId="0" borderId="3" xfId="4" applyBorder="1" applyAlignment="1"/>
    <xf numFmtId="0" fontId="5" fillId="2" borderId="89" xfId="4" applyFont="1" applyFill="1" applyBorder="1" applyAlignment="1">
      <alignment horizontal="center"/>
    </xf>
    <xf numFmtId="0" fontId="5" fillId="2" borderId="90" xfId="4" applyFont="1" applyFill="1" applyBorder="1" applyAlignment="1">
      <alignment horizontal="center"/>
    </xf>
    <xf numFmtId="0" fontId="6" fillId="6" borderId="0" xfId="0" applyFont="1" applyFill="1" applyBorder="1" applyAlignment="1">
      <alignment horizontal="center"/>
    </xf>
  </cellXfs>
  <cellStyles count="5">
    <cellStyle name="Hyperlink" xfId="1" builtinId="8"/>
    <cellStyle name="Normal" xfId="0" builtinId="0"/>
    <cellStyle name="Normal 2" xfId="2" xr:uid="{00000000-0005-0000-0000-000002000000}"/>
    <cellStyle name="Normal 3" xfId="3" xr:uid="{00000000-0005-0000-0000-000003000000}"/>
    <cellStyle name="Normal 3 2"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customXml" Target="../customXml/item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 Id="rId14" Type="http://schemas.openxmlformats.org/officeDocument/2006/relationships/customXml" Target="../customXml/item4.xml"/></Relationships>
</file>

<file path=xl/persons/person.xml><?xml version="1.0" encoding="utf-8"?>
<personList xmlns="http://schemas.microsoft.com/office/spreadsheetml/2018/threadedcomments" xmlns:x="http://schemas.openxmlformats.org/spreadsheetml/2006/main">
  <person displayName="Kyle, Jessica" id="{96FBC945-726B-4220-9FF4-C84D4EE9E442}" userId="S::rushtonj@lblmain.lewisham.gov.uk::4ddc3210-cacc-4642-a1df-8f0516e5554a"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27" dT="2023-07-11T08:04:01.44" personId="{96FBC945-726B-4220-9FF4-C84D4EE9E442}" id="{0B3F3080-23AE-4769-9217-E0B3B8650DD3}">
    <text>Estimate</text>
  </threadedComment>
</ThreadedComments>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riversandpeople.com/" TargetMode="External"/><Relationship Id="rId1" Type="http://schemas.openxmlformats.org/officeDocument/2006/relationships/hyperlink" Target="https://natureconservationlewisham.co.uk/"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riversandpeople.com/" TargetMode="External"/><Relationship Id="rId1" Type="http://schemas.openxmlformats.org/officeDocument/2006/relationships/hyperlink" Target="https://natureconservationlewisham.co.uk/" TargetMode="External"/><Relationship Id="rId6" Type="http://schemas.microsoft.com/office/2017/10/relationships/threadedComment" Target="../threadedComments/threadedComment1.xm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hyperlink" Target="https://natureconservationlewisham.co.uk/" TargetMode="Externa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5" Type="http://schemas.openxmlformats.org/officeDocument/2006/relationships/printerSettings" Target="../printerSettings/printerSettings5.bin"/><Relationship Id="rId4" Type="http://schemas.openxmlformats.org/officeDocument/2006/relationships/hyperlink" Target="https://riversandpeople.com/"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s://riversandpeople.com/" TargetMode="External"/><Relationship Id="rId1" Type="http://schemas.openxmlformats.org/officeDocument/2006/relationships/hyperlink" Target="https://natureconservationlewisham.co.uk/"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92"/>
  <sheetViews>
    <sheetView topLeftCell="A52" zoomScale="70" zoomScaleNormal="70" workbookViewId="0">
      <selection activeCell="A41" sqref="A41:XFD41"/>
    </sheetView>
  </sheetViews>
  <sheetFormatPr defaultRowHeight="12.75" x14ac:dyDescent="0.2"/>
  <cols>
    <col min="1" max="1" width="36" bestFit="1" customWidth="1"/>
    <col min="2" max="2" width="17.5703125" bestFit="1" customWidth="1"/>
    <col min="3" max="3" width="16.85546875" customWidth="1"/>
    <col min="4" max="4" width="12.42578125" customWidth="1"/>
    <col min="5" max="5" width="17.42578125" customWidth="1"/>
    <col min="6" max="6" width="12.7109375" customWidth="1"/>
    <col min="7" max="7" width="13" customWidth="1"/>
    <col min="8" max="8" width="10.85546875" customWidth="1"/>
    <col min="9" max="9" width="24.5703125" style="1" customWidth="1"/>
    <col min="10" max="10" width="24.5703125" customWidth="1"/>
    <col min="11" max="11" width="24.140625" customWidth="1"/>
    <col min="12" max="12" width="33.42578125" customWidth="1"/>
    <col min="13" max="13" width="36.28515625" customWidth="1"/>
  </cols>
  <sheetData>
    <row r="1" spans="1:10" ht="24.75" customHeight="1" thickBot="1" x14ac:dyDescent="0.4">
      <c r="A1" s="309" t="s">
        <v>0</v>
      </c>
      <c r="B1" s="310"/>
      <c r="C1" s="311"/>
      <c r="D1" s="312" t="s">
        <v>93</v>
      </c>
      <c r="E1" s="313"/>
      <c r="F1" s="314"/>
      <c r="G1" s="314"/>
      <c r="H1" s="315"/>
      <c r="I1" s="4"/>
      <c r="J1" s="1"/>
    </row>
    <row r="2" spans="1:10" ht="24.75" customHeight="1" thickBot="1" x14ac:dyDescent="0.3">
      <c r="A2" s="20"/>
      <c r="B2" s="1"/>
      <c r="C2" s="1"/>
      <c r="D2" s="1"/>
      <c r="E2" s="1"/>
      <c r="F2" s="3"/>
      <c r="G2" s="3"/>
      <c r="H2" s="3"/>
      <c r="I2" s="4"/>
      <c r="J2" s="1"/>
    </row>
    <row r="3" spans="1:10" ht="16.5" thickBot="1" x14ac:dyDescent="0.3">
      <c r="A3" s="316"/>
      <c r="B3" s="316"/>
      <c r="C3" s="317" t="s">
        <v>10</v>
      </c>
      <c r="D3" s="318"/>
      <c r="E3" s="222"/>
      <c r="F3" s="3"/>
      <c r="G3" s="3"/>
      <c r="H3" s="3"/>
      <c r="I3" s="4"/>
      <c r="J3" s="1"/>
    </row>
    <row r="4" spans="1:10" ht="55.5" customHeight="1" thickBot="1" x14ac:dyDescent="0.35">
      <c r="A4" s="25" t="s">
        <v>1</v>
      </c>
      <c r="B4" s="26" t="s">
        <v>2</v>
      </c>
      <c r="C4" s="27" t="s">
        <v>16</v>
      </c>
      <c r="D4" s="27" t="s">
        <v>15</v>
      </c>
      <c r="E4" s="238" t="s">
        <v>117</v>
      </c>
      <c r="F4" s="306" t="s">
        <v>118</v>
      </c>
      <c r="G4" s="307"/>
      <c r="H4" s="307"/>
      <c r="I4" s="308"/>
    </row>
    <row r="5" spans="1:10" ht="19.5" thickBot="1" x14ac:dyDescent="0.35">
      <c r="A5" s="233" t="s">
        <v>19</v>
      </c>
      <c r="B5" s="13"/>
      <c r="C5" s="14"/>
      <c r="D5" s="14"/>
      <c r="E5" s="13"/>
      <c r="F5" s="319"/>
      <c r="G5" s="319"/>
      <c r="H5" s="319"/>
      <c r="I5" s="319"/>
    </row>
    <row r="6" spans="1:10" ht="15.75" x14ac:dyDescent="0.25">
      <c r="A6" s="43" t="s">
        <v>82</v>
      </c>
      <c r="B6" s="5">
        <v>7</v>
      </c>
      <c r="C6" s="5">
        <v>38</v>
      </c>
      <c r="D6" s="5">
        <v>180</v>
      </c>
      <c r="E6" s="236">
        <v>3</v>
      </c>
      <c r="F6" s="320" t="s">
        <v>145</v>
      </c>
      <c r="G6" s="321"/>
      <c r="H6" s="321"/>
      <c r="I6" s="322"/>
    </row>
    <row r="7" spans="1:10" ht="33" customHeight="1" x14ac:dyDescent="0.25">
      <c r="A7" s="43" t="s">
        <v>161</v>
      </c>
      <c r="B7" s="5">
        <v>3</v>
      </c>
      <c r="C7" s="5">
        <v>77</v>
      </c>
      <c r="D7" s="5">
        <v>44</v>
      </c>
      <c r="E7" s="237"/>
      <c r="F7" s="323" t="s">
        <v>162</v>
      </c>
      <c r="G7" s="324"/>
      <c r="H7" s="324"/>
      <c r="I7" s="325"/>
    </row>
    <row r="8" spans="1:10" ht="15.75" x14ac:dyDescent="0.25">
      <c r="A8" s="43" t="s">
        <v>173</v>
      </c>
      <c r="B8" s="5">
        <v>11</v>
      </c>
      <c r="C8" s="5">
        <v>98</v>
      </c>
      <c r="D8" s="5">
        <v>167</v>
      </c>
      <c r="E8" s="237">
        <v>1</v>
      </c>
      <c r="F8" s="323" t="s">
        <v>172</v>
      </c>
      <c r="G8" s="324"/>
      <c r="H8" s="324"/>
      <c r="I8" s="325"/>
    </row>
    <row r="9" spans="1:10" ht="16.5" thickBot="1" x14ac:dyDescent="0.3">
      <c r="A9" s="231" t="s">
        <v>197</v>
      </c>
      <c r="B9" s="5">
        <v>22</v>
      </c>
      <c r="C9" s="5">
        <v>132</v>
      </c>
      <c r="D9" s="5">
        <v>528</v>
      </c>
      <c r="E9" s="5">
        <v>1</v>
      </c>
      <c r="F9" s="323" t="s">
        <v>197</v>
      </c>
      <c r="G9" s="324"/>
      <c r="H9" s="324"/>
      <c r="I9" s="325"/>
    </row>
    <row r="10" spans="1:10" ht="15.75" customHeight="1" thickBot="1" x14ac:dyDescent="0.3">
      <c r="A10" s="22" t="s">
        <v>21</v>
      </c>
      <c r="B10" s="23">
        <f>SUM(B6:B9)</f>
        <v>43</v>
      </c>
      <c r="C10" s="23">
        <f>SUM(C6:C9)</f>
        <v>345</v>
      </c>
      <c r="D10" s="23">
        <f>SUM(D6:D9)</f>
        <v>919</v>
      </c>
      <c r="E10" s="239">
        <f>SUM(E6:E9)</f>
        <v>5</v>
      </c>
      <c r="F10" s="234"/>
      <c r="G10" s="234"/>
      <c r="H10" s="234"/>
      <c r="I10" s="235"/>
    </row>
    <row r="11" spans="1:10" ht="21.75" customHeight="1" thickBot="1" x14ac:dyDescent="0.25">
      <c r="A11" s="18"/>
      <c r="B11" s="19"/>
      <c r="C11" s="19"/>
      <c r="D11" s="19"/>
      <c r="E11" s="19"/>
      <c r="F11" s="341"/>
      <c r="G11" s="341"/>
      <c r="H11" s="341"/>
      <c r="I11" s="341"/>
      <c r="J11" s="1"/>
    </row>
    <row r="12" spans="1:10" ht="70.5" customHeight="1" thickBot="1" x14ac:dyDescent="0.35">
      <c r="A12" s="25" t="s">
        <v>1</v>
      </c>
      <c r="B12" s="26" t="s">
        <v>2</v>
      </c>
      <c r="C12" s="27" t="s">
        <v>16</v>
      </c>
      <c r="D12" s="27" t="s">
        <v>15</v>
      </c>
      <c r="E12" s="27" t="s">
        <v>85</v>
      </c>
      <c r="F12" s="332" t="s">
        <v>18</v>
      </c>
      <c r="G12" s="333"/>
      <c r="H12" s="333"/>
      <c r="I12" s="334"/>
    </row>
    <row r="13" spans="1:10" s="28" customFormat="1" ht="26.25" customHeight="1" thickBot="1" x14ac:dyDescent="0.35">
      <c r="A13" s="335" t="s">
        <v>3</v>
      </c>
      <c r="B13" s="336"/>
      <c r="C13" s="336"/>
      <c r="D13" s="336"/>
      <c r="E13" s="336"/>
      <c r="F13" s="336"/>
      <c r="G13" s="336"/>
      <c r="H13" s="336"/>
      <c r="I13" s="337"/>
    </row>
    <row r="14" spans="1:10" ht="15.75" x14ac:dyDescent="0.25">
      <c r="A14" s="42" t="s">
        <v>82</v>
      </c>
      <c r="B14" s="10">
        <v>8</v>
      </c>
      <c r="C14" s="10">
        <v>52</v>
      </c>
      <c r="D14" s="10">
        <v>0</v>
      </c>
      <c r="E14" s="72">
        <v>120</v>
      </c>
      <c r="F14" s="342"/>
      <c r="G14" s="339"/>
      <c r="H14" s="339"/>
      <c r="I14" s="340"/>
    </row>
    <row r="15" spans="1:10" ht="15.75" x14ac:dyDescent="0.25">
      <c r="A15" s="40" t="s">
        <v>92</v>
      </c>
      <c r="B15" s="10">
        <v>44</v>
      </c>
      <c r="C15" s="10">
        <v>363</v>
      </c>
      <c r="D15" s="10">
        <v>4</v>
      </c>
      <c r="E15" s="72">
        <v>907.5</v>
      </c>
      <c r="F15" s="342" t="s">
        <v>211</v>
      </c>
      <c r="G15" s="339"/>
      <c r="H15" s="339"/>
      <c r="I15" s="340"/>
    </row>
    <row r="16" spans="1:10" ht="15.75" x14ac:dyDescent="0.25">
      <c r="A16" s="41" t="s">
        <v>97</v>
      </c>
      <c r="B16" s="248">
        <v>7</v>
      </c>
      <c r="C16" s="248">
        <v>45</v>
      </c>
      <c r="D16" s="248">
        <v>1</v>
      </c>
      <c r="E16" s="249">
        <v>183</v>
      </c>
      <c r="F16" s="342"/>
      <c r="G16" s="339"/>
      <c r="H16" s="339"/>
      <c r="I16" s="340"/>
    </row>
    <row r="17" spans="1:11" ht="16.5" thickBot="1" x14ac:dyDescent="0.3">
      <c r="A17" s="41" t="s">
        <v>98</v>
      </c>
      <c r="B17" s="248">
        <v>13</v>
      </c>
      <c r="C17" s="248">
        <v>60</v>
      </c>
      <c r="D17" s="248">
        <v>0</v>
      </c>
      <c r="E17" s="250">
        <v>222</v>
      </c>
      <c r="F17" s="342"/>
      <c r="G17" s="339"/>
      <c r="H17" s="339"/>
      <c r="I17" s="340"/>
    </row>
    <row r="18" spans="1:11" ht="38.25" customHeight="1" x14ac:dyDescent="0.25">
      <c r="A18" s="40" t="s">
        <v>139</v>
      </c>
      <c r="B18" s="5">
        <v>1</v>
      </c>
      <c r="C18" s="5">
        <v>10</v>
      </c>
      <c r="D18" s="5">
        <v>0</v>
      </c>
      <c r="E18" s="72">
        <v>20</v>
      </c>
      <c r="F18" s="338" t="s">
        <v>157</v>
      </c>
      <c r="G18" s="346"/>
      <c r="H18" s="346"/>
      <c r="I18" s="347"/>
    </row>
    <row r="19" spans="1:11" ht="15.75" x14ac:dyDescent="0.25">
      <c r="A19" s="149" t="s">
        <v>156</v>
      </c>
      <c r="B19" s="10">
        <v>9</v>
      </c>
      <c r="C19" s="10">
        <v>12</v>
      </c>
      <c r="D19" s="10">
        <v>1</v>
      </c>
      <c r="E19" s="72">
        <v>57</v>
      </c>
      <c r="F19" s="343"/>
      <c r="G19" s="344"/>
      <c r="H19" s="344"/>
      <c r="I19" s="345"/>
    </row>
    <row r="20" spans="1:11" ht="15.75" x14ac:dyDescent="0.25">
      <c r="A20" s="40" t="s">
        <v>159</v>
      </c>
      <c r="B20" s="5">
        <v>2</v>
      </c>
      <c r="C20" s="5">
        <v>14</v>
      </c>
      <c r="D20" s="5">
        <v>0</v>
      </c>
      <c r="E20" s="72">
        <v>22.5</v>
      </c>
      <c r="F20" s="338"/>
      <c r="G20" s="339"/>
      <c r="H20" s="339"/>
      <c r="I20" s="340"/>
    </row>
    <row r="21" spans="1:11" ht="32.25" customHeight="1" x14ac:dyDescent="0.25">
      <c r="A21" s="40" t="s">
        <v>184</v>
      </c>
      <c r="B21" s="5">
        <v>3</v>
      </c>
      <c r="C21" s="5">
        <v>14</v>
      </c>
      <c r="D21" s="5">
        <v>0</v>
      </c>
      <c r="E21" s="72">
        <v>52</v>
      </c>
      <c r="F21" s="338" t="s">
        <v>160</v>
      </c>
      <c r="G21" s="346"/>
      <c r="H21" s="346"/>
      <c r="I21" s="347"/>
    </row>
    <row r="22" spans="1:11" ht="15.75" x14ac:dyDescent="0.25">
      <c r="A22" s="40" t="s">
        <v>133</v>
      </c>
      <c r="B22" s="5">
        <v>7</v>
      </c>
      <c r="C22" s="5">
        <v>3</v>
      </c>
      <c r="D22" s="5">
        <v>0</v>
      </c>
      <c r="E22" s="72">
        <v>42</v>
      </c>
      <c r="F22" s="338" t="s">
        <v>164</v>
      </c>
      <c r="G22" s="346"/>
      <c r="H22" s="346"/>
      <c r="I22" s="347"/>
    </row>
    <row r="23" spans="1:11" ht="31.5" x14ac:dyDescent="0.25">
      <c r="A23" s="40" t="s">
        <v>188</v>
      </c>
      <c r="B23" s="5">
        <v>2</v>
      </c>
      <c r="C23" s="5">
        <v>7</v>
      </c>
      <c r="D23" s="5"/>
      <c r="E23" s="72">
        <v>12</v>
      </c>
      <c r="F23" s="338"/>
      <c r="G23" s="346"/>
      <c r="H23" s="346"/>
      <c r="I23" s="347"/>
    </row>
    <row r="24" spans="1:11" ht="134.25" customHeight="1" x14ac:dyDescent="0.25">
      <c r="A24" s="40" t="s">
        <v>189</v>
      </c>
      <c r="B24" s="5">
        <v>12</v>
      </c>
      <c r="C24" s="5">
        <v>93</v>
      </c>
      <c r="D24" s="5">
        <v>0</v>
      </c>
      <c r="E24" s="72">
        <v>4464</v>
      </c>
      <c r="F24" s="338" t="s">
        <v>191</v>
      </c>
      <c r="G24" s="346"/>
      <c r="H24" s="346"/>
      <c r="I24" s="347"/>
    </row>
    <row r="25" spans="1:11" ht="47.25" customHeight="1" x14ac:dyDescent="0.25">
      <c r="A25" s="40" t="s">
        <v>190</v>
      </c>
      <c r="B25" s="5">
        <v>1</v>
      </c>
      <c r="C25" s="5">
        <v>24</v>
      </c>
      <c r="D25" s="5">
        <v>0</v>
      </c>
      <c r="E25" s="72">
        <f>C25*3</f>
        <v>72</v>
      </c>
      <c r="F25" s="338" t="s">
        <v>192</v>
      </c>
      <c r="G25" s="346"/>
      <c r="H25" s="346"/>
      <c r="I25" s="347"/>
    </row>
    <row r="26" spans="1:11" ht="41.45" customHeight="1" thickBot="1" x14ac:dyDescent="0.3">
      <c r="A26" s="40" t="s">
        <v>208</v>
      </c>
      <c r="B26" s="5">
        <v>9</v>
      </c>
      <c r="C26" s="5">
        <v>57</v>
      </c>
      <c r="D26" s="5">
        <v>0</v>
      </c>
      <c r="E26" s="72">
        <v>83</v>
      </c>
      <c r="F26" s="342" t="s">
        <v>209</v>
      </c>
      <c r="G26" s="339"/>
      <c r="H26" s="339"/>
      <c r="I26" s="340"/>
    </row>
    <row r="27" spans="1:11" ht="20.100000000000001" customHeight="1" thickBot="1" x14ac:dyDescent="0.3">
      <c r="A27" s="22" t="s">
        <v>21</v>
      </c>
      <c r="B27" s="23">
        <f>SUM(B14:B26)</f>
        <v>118</v>
      </c>
      <c r="C27" s="23">
        <f>SUM(C14:C26)</f>
        <v>754</v>
      </c>
      <c r="D27" s="23">
        <f>SUM(D14:D26)</f>
        <v>6</v>
      </c>
      <c r="E27" s="23">
        <f>SUM(E14:E26)</f>
        <v>6257</v>
      </c>
      <c r="F27" s="49"/>
      <c r="G27" s="50"/>
      <c r="H27" s="50"/>
      <c r="I27" s="51"/>
    </row>
    <row r="28" spans="1:11" ht="15.75" x14ac:dyDescent="0.25">
      <c r="A28" s="11"/>
      <c r="B28" s="4"/>
      <c r="C28" s="4"/>
      <c r="D28" s="4"/>
      <c r="E28" s="4"/>
      <c r="F28" s="9"/>
      <c r="G28" s="9"/>
      <c r="H28" s="9"/>
      <c r="I28" s="9"/>
    </row>
    <row r="29" spans="1:11" ht="16.5" thickBot="1" x14ac:dyDescent="0.3">
      <c r="A29" s="11"/>
      <c r="B29" s="4"/>
      <c r="C29" s="4"/>
      <c r="D29" s="4"/>
      <c r="E29" s="4"/>
      <c r="F29" s="9"/>
      <c r="G29" s="9"/>
      <c r="H29" s="9"/>
      <c r="I29" s="9"/>
    </row>
    <row r="30" spans="1:11" ht="55.5" customHeight="1" thickBot="1" x14ac:dyDescent="0.35">
      <c r="A30" s="25" t="s">
        <v>1</v>
      </c>
      <c r="B30" s="26" t="s">
        <v>2</v>
      </c>
      <c r="C30" s="27" t="s">
        <v>16</v>
      </c>
      <c r="D30" s="27" t="s">
        <v>15</v>
      </c>
      <c r="E30" s="26" t="s">
        <v>41</v>
      </c>
      <c r="F30" s="332" t="s">
        <v>18</v>
      </c>
      <c r="G30" s="333"/>
      <c r="H30" s="333"/>
      <c r="I30" s="334"/>
    </row>
    <row r="31" spans="1:11" ht="26.25" customHeight="1" thickBot="1" x14ac:dyDescent="0.35">
      <c r="A31" s="357" t="s">
        <v>20</v>
      </c>
      <c r="B31" s="333"/>
      <c r="C31" s="15"/>
      <c r="D31" s="15"/>
      <c r="E31" s="15"/>
      <c r="F31" s="16"/>
      <c r="G31" s="16"/>
      <c r="H31" s="16"/>
      <c r="I31" s="17"/>
    </row>
    <row r="32" spans="1:11" ht="48.75" customHeight="1" x14ac:dyDescent="0.25">
      <c r="A32" s="41" t="s">
        <v>121</v>
      </c>
      <c r="B32" s="5"/>
      <c r="C32" s="5"/>
      <c r="D32" s="5"/>
      <c r="E32" s="73" t="s">
        <v>122</v>
      </c>
      <c r="F32" s="351" t="s">
        <v>123</v>
      </c>
      <c r="G32" s="352"/>
      <c r="H32" s="352"/>
      <c r="I32" s="353"/>
      <c r="K32" s="6"/>
    </row>
    <row r="33" spans="1:12" ht="15.75" x14ac:dyDescent="0.25">
      <c r="A33" s="43" t="s">
        <v>133</v>
      </c>
      <c r="B33" s="5">
        <v>1</v>
      </c>
      <c r="C33" s="5">
        <v>11</v>
      </c>
      <c r="D33" s="5">
        <v>0</v>
      </c>
      <c r="E33" s="72"/>
      <c r="F33" s="354" t="s">
        <v>134</v>
      </c>
      <c r="G33" s="355"/>
      <c r="H33" s="355"/>
      <c r="I33" s="356"/>
      <c r="K33" s="6"/>
    </row>
    <row r="34" spans="1:12" ht="30.75" customHeight="1" x14ac:dyDescent="0.25">
      <c r="A34" s="149" t="s">
        <v>166</v>
      </c>
      <c r="B34" s="5">
        <v>1</v>
      </c>
      <c r="C34" s="5">
        <v>20</v>
      </c>
      <c r="D34" s="5">
        <v>0</v>
      </c>
      <c r="E34" s="73"/>
      <c r="F34" s="323" t="s">
        <v>165</v>
      </c>
      <c r="G34" s="324"/>
      <c r="H34" s="324"/>
      <c r="I34" s="325"/>
      <c r="K34" s="6"/>
    </row>
    <row r="35" spans="1:12" ht="15.6" customHeight="1" x14ac:dyDescent="0.25">
      <c r="A35" s="45" t="s">
        <v>138</v>
      </c>
      <c r="B35" s="205">
        <v>1</v>
      </c>
      <c r="C35" s="206">
        <v>29</v>
      </c>
      <c r="D35" s="205">
        <v>22</v>
      </c>
      <c r="E35" s="207"/>
      <c r="F35" s="348" t="s">
        <v>183</v>
      </c>
      <c r="G35" s="349"/>
      <c r="H35" s="349"/>
      <c r="I35" s="350"/>
    </row>
    <row r="36" spans="1:12" ht="26.25" customHeight="1" x14ac:dyDescent="0.25">
      <c r="A36" s="45" t="s">
        <v>156</v>
      </c>
      <c r="B36" s="21">
        <v>2</v>
      </c>
      <c r="C36" s="5">
        <v>107</v>
      </c>
      <c r="D36" s="21">
        <v>50</v>
      </c>
      <c r="E36" s="73"/>
      <c r="F36" s="323" t="s">
        <v>158</v>
      </c>
      <c r="G36" s="324"/>
      <c r="H36" s="324"/>
      <c r="I36" s="325"/>
      <c r="K36" s="6"/>
    </row>
    <row r="37" spans="1:12" ht="26.25" customHeight="1" x14ac:dyDescent="0.25">
      <c r="A37" s="45" t="s">
        <v>167</v>
      </c>
      <c r="B37" s="21">
        <v>1</v>
      </c>
      <c r="C37" s="5">
        <v>10</v>
      </c>
      <c r="D37" s="21">
        <v>0</v>
      </c>
      <c r="E37" s="73"/>
      <c r="F37" s="323" t="s">
        <v>168</v>
      </c>
      <c r="G37" s="324"/>
      <c r="H37" s="324"/>
      <c r="I37" s="325"/>
      <c r="K37" s="6"/>
    </row>
    <row r="38" spans="1:12" ht="30" customHeight="1" x14ac:dyDescent="0.25">
      <c r="A38" s="45" t="s">
        <v>182</v>
      </c>
      <c r="B38" s="21">
        <v>1</v>
      </c>
      <c r="C38" s="5">
        <v>20</v>
      </c>
      <c r="D38" s="21">
        <v>2</v>
      </c>
      <c r="E38" s="73"/>
      <c r="F38" s="323"/>
      <c r="G38" s="324"/>
      <c r="H38" s="324"/>
      <c r="I38" s="325"/>
      <c r="K38" s="6"/>
    </row>
    <row r="39" spans="1:12" ht="30" customHeight="1" x14ac:dyDescent="0.25">
      <c r="A39" s="40" t="s">
        <v>188</v>
      </c>
      <c r="B39" s="21">
        <v>3</v>
      </c>
      <c r="C39" s="5">
        <v>77</v>
      </c>
      <c r="D39" s="21">
        <v>0</v>
      </c>
      <c r="E39" s="73"/>
      <c r="F39" s="323"/>
      <c r="G39" s="324"/>
      <c r="H39" s="324"/>
      <c r="I39" s="325"/>
      <c r="K39" s="6"/>
    </row>
    <row r="40" spans="1:12" ht="30" customHeight="1" thickBot="1" x14ac:dyDescent="0.3">
      <c r="A40" s="251" t="s">
        <v>199</v>
      </c>
      <c r="B40" s="246">
        <v>1</v>
      </c>
      <c r="C40" s="246">
        <v>5</v>
      </c>
      <c r="D40" s="246">
        <v>0</v>
      </c>
      <c r="E40" s="247"/>
      <c r="F40" s="364" t="s">
        <v>198</v>
      </c>
      <c r="G40" s="365"/>
      <c r="H40" s="365"/>
      <c r="I40" s="366"/>
      <c r="K40" s="6"/>
    </row>
    <row r="41" spans="1:12" ht="16.5" thickBot="1" x14ac:dyDescent="0.3">
      <c r="A41" s="24" t="s">
        <v>9</v>
      </c>
      <c r="B41" s="23">
        <f>SUM(B32:B40)</f>
        <v>11</v>
      </c>
      <c r="C41" s="23">
        <f>SUM(C32:C40)</f>
        <v>279</v>
      </c>
      <c r="D41" s="23">
        <f>SUM(D32:D40)</f>
        <v>74</v>
      </c>
      <c r="E41" s="23">
        <f>COUNTIF(E32:E40,"&lt;&gt;")</f>
        <v>1</v>
      </c>
      <c r="F41" s="367"/>
      <c r="G41" s="368"/>
      <c r="H41" s="368"/>
      <c r="I41" s="369"/>
    </row>
    <row r="42" spans="1:12" ht="16.5" thickBot="1" x14ac:dyDescent="0.3">
      <c r="A42" s="32"/>
      <c r="B42" s="32"/>
      <c r="C42" s="32"/>
      <c r="D42" s="32"/>
      <c r="E42" s="32"/>
      <c r="G42" s="33"/>
      <c r="H42" s="33"/>
      <c r="I42" s="33"/>
    </row>
    <row r="43" spans="1:12" ht="21.75" thickBot="1" x14ac:dyDescent="0.4">
      <c r="A43" s="370" t="s">
        <v>23</v>
      </c>
      <c r="B43" s="371"/>
      <c r="C43" s="371"/>
      <c r="D43" s="371"/>
      <c r="E43" s="371"/>
      <c r="F43" s="372"/>
      <c r="G43" s="33"/>
      <c r="H43" s="33"/>
      <c r="I43" s="33"/>
    </row>
    <row r="44" spans="1:12" ht="21" x14ac:dyDescent="0.25">
      <c r="A44" s="32"/>
      <c r="B44" s="34" t="s">
        <v>24</v>
      </c>
      <c r="C44" s="35" t="s">
        <v>25</v>
      </c>
      <c r="D44" s="36" t="s">
        <v>26</v>
      </c>
      <c r="E44" s="36" t="s">
        <v>41</v>
      </c>
      <c r="F44" s="33"/>
      <c r="G44" s="33"/>
      <c r="H44" s="33"/>
      <c r="I44"/>
    </row>
    <row r="45" spans="1:12" ht="22.5" customHeight="1" thickBot="1" x14ac:dyDescent="0.3">
      <c r="A45" s="32"/>
      <c r="B45" s="37">
        <f>SUM(B10+B27+B41)</f>
        <v>172</v>
      </c>
      <c r="C45" s="37">
        <f>SUM(C10+C27+C41)</f>
        <v>1378</v>
      </c>
      <c r="D45" s="37">
        <f>SUM(D10+D27+D41)</f>
        <v>999</v>
      </c>
      <c r="E45" s="39">
        <f>SUM(E41)</f>
        <v>1</v>
      </c>
      <c r="F45" s="33"/>
      <c r="G45" s="33"/>
      <c r="H45" s="33"/>
      <c r="I45"/>
    </row>
    <row r="46" spans="1:12" s="2" customFormat="1" ht="18" customHeight="1" x14ac:dyDescent="0.25">
      <c r="A46" s="6"/>
      <c r="B46" s="6"/>
      <c r="C46" s="6"/>
      <c r="D46" s="6"/>
      <c r="E46" s="6"/>
      <c r="F46" s="7"/>
      <c r="G46" s="7"/>
      <c r="H46" s="7"/>
      <c r="I46" s="7"/>
    </row>
    <row r="47" spans="1:12" ht="16.5" thickBot="1" x14ac:dyDescent="0.3">
      <c r="A47" s="8"/>
      <c r="B47" s="8"/>
      <c r="C47" s="4"/>
      <c r="D47" s="4"/>
      <c r="E47" s="4"/>
      <c r="F47" s="7"/>
      <c r="G47" s="4"/>
      <c r="H47" s="4"/>
      <c r="I47" s="9"/>
      <c r="J47" s="9"/>
      <c r="K47" s="9"/>
      <c r="L47" s="9"/>
    </row>
    <row r="48" spans="1:12" ht="19.5" thickBot="1" x14ac:dyDescent="0.35">
      <c r="A48" s="373" t="s">
        <v>12</v>
      </c>
      <c r="B48" s="374"/>
      <c r="C48" s="300" t="s">
        <v>5</v>
      </c>
      <c r="D48" s="301"/>
      <c r="E48" s="332" t="s">
        <v>18</v>
      </c>
      <c r="F48" s="333"/>
      <c r="G48" s="333"/>
      <c r="H48" s="334"/>
      <c r="I48"/>
    </row>
    <row r="49" spans="1:11" ht="18.75" x14ac:dyDescent="0.3">
      <c r="A49" s="44" t="s">
        <v>4</v>
      </c>
      <c r="B49" s="29" t="s">
        <v>17</v>
      </c>
      <c r="C49" s="302" t="s">
        <v>14</v>
      </c>
      <c r="D49" s="303"/>
      <c r="E49" s="326"/>
      <c r="F49" s="327"/>
      <c r="G49" s="327"/>
      <c r="H49" s="328"/>
      <c r="I49"/>
    </row>
    <row r="50" spans="1:11" ht="18.75" customHeight="1" x14ac:dyDescent="0.25">
      <c r="A50" s="56" t="s">
        <v>136</v>
      </c>
      <c r="B50" s="56">
        <v>1</v>
      </c>
      <c r="C50" s="304" t="s">
        <v>152</v>
      </c>
      <c r="D50" s="305"/>
      <c r="E50" s="329" t="s">
        <v>151</v>
      </c>
      <c r="F50" s="330"/>
      <c r="G50" s="330"/>
      <c r="H50" s="331"/>
      <c r="I50"/>
    </row>
    <row r="51" spans="1:11" ht="18.75" customHeight="1" x14ac:dyDescent="0.25">
      <c r="A51" s="56" t="s">
        <v>140</v>
      </c>
      <c r="B51" s="56">
        <v>1</v>
      </c>
      <c r="C51" s="304" t="s">
        <v>141</v>
      </c>
      <c r="D51" s="305"/>
      <c r="E51" s="329" t="s">
        <v>142</v>
      </c>
      <c r="F51" s="330"/>
      <c r="G51" s="330"/>
      <c r="H51" s="331"/>
      <c r="I51"/>
    </row>
    <row r="52" spans="1:11" ht="18.75" customHeight="1" x14ac:dyDescent="0.25">
      <c r="A52" s="56" t="s">
        <v>147</v>
      </c>
      <c r="B52" s="56">
        <v>3</v>
      </c>
      <c r="C52" s="304" t="s">
        <v>171</v>
      </c>
      <c r="D52" s="305"/>
      <c r="E52" s="361"/>
      <c r="F52" s="362"/>
      <c r="G52" s="362"/>
      <c r="H52" s="363"/>
      <c r="I52"/>
    </row>
    <row r="53" spans="1:11" ht="18.75" customHeight="1" x14ac:dyDescent="0.25">
      <c r="A53" s="56" t="s">
        <v>169</v>
      </c>
      <c r="B53" s="56">
        <v>3</v>
      </c>
      <c r="C53" s="304" t="s">
        <v>171</v>
      </c>
      <c r="D53" s="305"/>
      <c r="E53" s="342"/>
      <c r="F53" s="339"/>
      <c r="G53" s="339"/>
      <c r="H53" s="340"/>
      <c r="I53"/>
    </row>
    <row r="54" spans="1:11" ht="18.75" customHeight="1" x14ac:dyDescent="0.25">
      <c r="A54" s="56" t="s">
        <v>202</v>
      </c>
      <c r="B54" s="56">
        <v>1</v>
      </c>
      <c r="C54" s="304" t="s">
        <v>171</v>
      </c>
      <c r="D54" s="305"/>
      <c r="E54" s="342"/>
      <c r="F54" s="339"/>
      <c r="G54" s="339"/>
      <c r="H54" s="340"/>
      <c r="I54"/>
    </row>
    <row r="55" spans="1:11" ht="18.75" customHeight="1" x14ac:dyDescent="0.25">
      <c r="A55" s="56" t="s">
        <v>170</v>
      </c>
      <c r="B55" s="56">
        <v>2</v>
      </c>
      <c r="C55" s="304" t="s">
        <v>171</v>
      </c>
      <c r="D55" s="305"/>
      <c r="E55" s="342" t="s">
        <v>215</v>
      </c>
      <c r="F55" s="339"/>
      <c r="G55" s="339"/>
      <c r="H55" s="340"/>
      <c r="I55"/>
    </row>
    <row r="56" spans="1:11" ht="16.5" customHeight="1" x14ac:dyDescent="0.25">
      <c r="A56" s="56" t="s">
        <v>174</v>
      </c>
      <c r="B56" s="56">
        <v>2</v>
      </c>
      <c r="C56" s="304" t="s">
        <v>171</v>
      </c>
      <c r="D56" s="305"/>
      <c r="E56" s="329"/>
      <c r="F56" s="330"/>
      <c r="G56" s="330"/>
      <c r="H56" s="331"/>
      <c r="I56"/>
    </row>
    <row r="57" spans="1:11" ht="16.5" customHeight="1" x14ac:dyDescent="0.25">
      <c r="A57" s="56" t="s">
        <v>194</v>
      </c>
      <c r="B57" s="56">
        <v>1</v>
      </c>
      <c r="C57" s="304" t="s">
        <v>61</v>
      </c>
      <c r="D57" s="305"/>
      <c r="E57" s="329" t="s">
        <v>193</v>
      </c>
      <c r="F57" s="403"/>
      <c r="G57" s="403"/>
      <c r="H57" s="404"/>
      <c r="I57"/>
    </row>
    <row r="58" spans="1:11" ht="16.5" customHeight="1" thickBot="1" x14ac:dyDescent="0.3">
      <c r="A58" s="204" t="s">
        <v>175</v>
      </c>
      <c r="B58" s="56">
        <v>3</v>
      </c>
      <c r="C58" s="304" t="s">
        <v>171</v>
      </c>
      <c r="D58" s="305"/>
      <c r="E58" s="329"/>
      <c r="F58" s="330"/>
      <c r="G58" s="330"/>
      <c r="H58" s="331"/>
      <c r="I58"/>
    </row>
    <row r="59" spans="1:11" ht="19.5" customHeight="1" thickBot="1" x14ac:dyDescent="0.3">
      <c r="A59" s="75" t="s">
        <v>9</v>
      </c>
      <c r="B59" s="243">
        <f>SUM(B50:B58)</f>
        <v>17</v>
      </c>
      <c r="C59" s="242"/>
      <c r="D59" s="242"/>
      <c r="E59" s="242"/>
      <c r="F59" s="242"/>
      <c r="G59" s="242"/>
      <c r="H59" s="242"/>
      <c r="I59" s="242"/>
      <c r="J59" s="242"/>
      <c r="K59" s="242"/>
    </row>
    <row r="60" spans="1:11" ht="19.5" customHeight="1" thickBot="1" x14ac:dyDescent="0.3">
      <c r="A60" s="59"/>
      <c r="B60" s="59"/>
      <c r="C60" s="57"/>
      <c r="D60" s="57"/>
      <c r="E60" s="57"/>
      <c r="F60" s="57"/>
      <c r="G60" s="57"/>
      <c r="H60" s="57"/>
      <c r="I60" s="57"/>
      <c r="J60" s="59"/>
    </row>
    <row r="61" spans="1:11" ht="38.25" thickBot="1" x14ac:dyDescent="0.35">
      <c r="A61" s="373" t="s">
        <v>28</v>
      </c>
      <c r="B61" s="374"/>
      <c r="C61" s="61" t="s">
        <v>29</v>
      </c>
      <c r="D61" s="61" t="s">
        <v>30</v>
      </c>
      <c r="E61" s="64" t="s">
        <v>31</v>
      </c>
      <c r="F61" s="408" t="s">
        <v>34</v>
      </c>
      <c r="G61" s="409"/>
      <c r="H61" s="410"/>
      <c r="I61"/>
    </row>
    <row r="62" spans="1:11" ht="16.5" thickBot="1" x14ac:dyDescent="0.3">
      <c r="A62" s="411" t="s">
        <v>32</v>
      </c>
      <c r="B62" s="412"/>
      <c r="C62" s="77">
        <v>3143</v>
      </c>
      <c r="D62" s="77">
        <v>1097</v>
      </c>
      <c r="E62" s="78">
        <v>3</v>
      </c>
      <c r="F62" s="413" t="s">
        <v>35</v>
      </c>
      <c r="G62" s="414"/>
      <c r="H62" s="415"/>
      <c r="I62"/>
    </row>
    <row r="63" spans="1:11" ht="16.5" thickBot="1" x14ac:dyDescent="0.3">
      <c r="A63" s="411" t="s">
        <v>33</v>
      </c>
      <c r="B63" s="412"/>
      <c r="C63" s="77">
        <v>604</v>
      </c>
      <c r="D63" s="77">
        <v>360</v>
      </c>
      <c r="E63" s="78">
        <v>4</v>
      </c>
      <c r="F63" s="405" t="s">
        <v>36</v>
      </c>
      <c r="G63" s="406"/>
      <c r="H63" s="407"/>
      <c r="I63"/>
    </row>
    <row r="64" spans="1:11" ht="15.75" x14ac:dyDescent="0.25">
      <c r="A64" s="377" t="s">
        <v>44</v>
      </c>
      <c r="B64" s="378"/>
      <c r="C64" s="77">
        <f>SUM(C62:C63)</f>
        <v>3747</v>
      </c>
      <c r="D64" s="77">
        <f>SUM(D62:D63)</f>
        <v>1457</v>
      </c>
      <c r="E64" s="77">
        <f>SUM(E62:E63)</f>
        <v>7</v>
      </c>
      <c r="F64" s="405"/>
      <c r="G64" s="406"/>
      <c r="H64" s="407"/>
      <c r="I64"/>
    </row>
    <row r="65" spans="1:12" ht="16.5" thickBot="1" x14ac:dyDescent="0.3">
      <c r="A65" s="47"/>
      <c r="B65" s="7"/>
      <c r="C65" s="1"/>
      <c r="D65" s="1"/>
      <c r="E65" s="1"/>
      <c r="F65" s="1"/>
      <c r="G65" s="1"/>
      <c r="H65" s="1"/>
      <c r="J65" s="1"/>
      <c r="K65" s="1"/>
      <c r="L65" s="1"/>
    </row>
    <row r="66" spans="1:12" ht="16.5" thickBot="1" x14ac:dyDescent="0.3">
      <c r="A66" s="383" t="s">
        <v>11</v>
      </c>
      <c r="B66" s="397"/>
      <c r="C66" s="420" t="s">
        <v>5</v>
      </c>
      <c r="D66" s="421"/>
      <c r="E66" s="421"/>
      <c r="F66" s="421"/>
      <c r="G66" s="421"/>
      <c r="H66" s="421"/>
      <c r="I66" s="422"/>
      <c r="J66" s="423" t="s">
        <v>18</v>
      </c>
      <c r="K66" s="424"/>
    </row>
    <row r="67" spans="1:12" ht="15.75" x14ac:dyDescent="0.25">
      <c r="A67" s="379" t="s">
        <v>4</v>
      </c>
      <c r="B67" s="380"/>
      <c r="C67" s="12" t="s">
        <v>22</v>
      </c>
      <c r="D67" s="12" t="s">
        <v>40</v>
      </c>
      <c r="E67" s="12" t="s">
        <v>6</v>
      </c>
      <c r="F67" s="12" t="s">
        <v>7</v>
      </c>
      <c r="G67" s="12" t="s">
        <v>90</v>
      </c>
      <c r="H67" s="12" t="s">
        <v>42</v>
      </c>
      <c r="I67" s="12" t="s">
        <v>13</v>
      </c>
      <c r="J67" s="417"/>
      <c r="K67" s="418"/>
    </row>
    <row r="68" spans="1:12" s="2" customFormat="1" ht="29.25" customHeight="1" x14ac:dyDescent="0.25">
      <c r="A68" s="359" t="s">
        <v>120</v>
      </c>
      <c r="B68" s="360"/>
      <c r="C68" s="52"/>
      <c r="D68" s="52"/>
      <c r="E68" s="52">
        <v>9</v>
      </c>
      <c r="F68" s="52"/>
      <c r="G68" s="52"/>
      <c r="H68" s="52"/>
      <c r="I68" s="52"/>
      <c r="J68" s="348" t="s">
        <v>178</v>
      </c>
      <c r="K68" s="419"/>
    </row>
    <row r="69" spans="1:12" ht="15.75" x14ac:dyDescent="0.25">
      <c r="A69" s="390" t="s">
        <v>129</v>
      </c>
      <c r="B69" s="391"/>
      <c r="C69" s="54"/>
      <c r="D69" s="54">
        <v>2</v>
      </c>
      <c r="E69" s="54">
        <v>7</v>
      </c>
      <c r="F69" s="54"/>
      <c r="G69" s="54"/>
      <c r="H69" s="54"/>
      <c r="I69" s="54"/>
      <c r="J69" s="400" t="s">
        <v>130</v>
      </c>
      <c r="K69" s="400"/>
    </row>
    <row r="70" spans="1:12" ht="15.75" x14ac:dyDescent="0.25">
      <c r="A70" s="390" t="s">
        <v>124</v>
      </c>
      <c r="B70" s="391"/>
      <c r="C70" s="54"/>
      <c r="D70" s="54">
        <v>1</v>
      </c>
      <c r="E70" s="54"/>
      <c r="F70" s="54"/>
      <c r="G70" s="54"/>
      <c r="H70" s="54"/>
      <c r="I70" s="54"/>
      <c r="J70" s="416" t="s">
        <v>125</v>
      </c>
      <c r="K70" s="416"/>
    </row>
    <row r="71" spans="1:12" ht="15.75" x14ac:dyDescent="0.25">
      <c r="A71" s="392" t="s">
        <v>127</v>
      </c>
      <c r="B71" s="392"/>
      <c r="C71" s="30"/>
      <c r="D71" s="30"/>
      <c r="E71" s="30">
        <v>10</v>
      </c>
      <c r="F71" s="30">
        <v>1</v>
      </c>
      <c r="G71" s="30">
        <v>1</v>
      </c>
      <c r="H71" s="30"/>
      <c r="I71" s="30"/>
      <c r="J71" s="358" t="s">
        <v>128</v>
      </c>
      <c r="K71" s="358"/>
    </row>
    <row r="72" spans="1:12" ht="15.75" x14ac:dyDescent="0.25">
      <c r="A72" s="381" t="s">
        <v>131</v>
      </c>
      <c r="B72" s="382"/>
      <c r="C72" s="30">
        <v>20</v>
      </c>
      <c r="D72" s="30"/>
      <c r="E72" s="30"/>
      <c r="F72" s="30"/>
      <c r="G72" s="30"/>
      <c r="H72" s="30"/>
      <c r="I72" s="30"/>
      <c r="J72" s="358" t="s">
        <v>132</v>
      </c>
      <c r="K72" s="358"/>
    </row>
    <row r="73" spans="1:12" ht="15.75" x14ac:dyDescent="0.25">
      <c r="A73" s="359" t="s">
        <v>137</v>
      </c>
      <c r="B73" s="360"/>
      <c r="C73" s="30">
        <v>15</v>
      </c>
      <c r="D73" s="30"/>
      <c r="E73" s="30"/>
      <c r="F73" s="30"/>
      <c r="G73" s="30"/>
      <c r="H73" s="30"/>
      <c r="I73" s="30"/>
      <c r="J73" s="358" t="s">
        <v>143</v>
      </c>
      <c r="K73" s="358"/>
    </row>
    <row r="74" spans="1:12" ht="15.75" x14ac:dyDescent="0.25">
      <c r="A74" s="359" t="s">
        <v>146</v>
      </c>
      <c r="B74" s="360"/>
      <c r="C74" s="30"/>
      <c r="D74" s="30"/>
      <c r="E74" s="30"/>
      <c r="F74" s="30"/>
      <c r="G74" s="30"/>
      <c r="H74" s="30"/>
      <c r="I74" s="30" t="s">
        <v>177</v>
      </c>
      <c r="J74" s="358" t="s">
        <v>176</v>
      </c>
      <c r="K74" s="358"/>
    </row>
    <row r="75" spans="1:12" ht="15.75" x14ac:dyDescent="0.25">
      <c r="A75" s="359" t="s">
        <v>147</v>
      </c>
      <c r="B75" s="360"/>
      <c r="C75" s="30"/>
      <c r="D75" s="30"/>
      <c r="E75" s="30"/>
      <c r="F75" s="30"/>
      <c r="G75" s="30"/>
      <c r="H75" s="30"/>
      <c r="I75" s="30" t="s">
        <v>150</v>
      </c>
      <c r="J75" s="358" t="s">
        <v>148</v>
      </c>
      <c r="K75" s="358"/>
    </row>
    <row r="76" spans="1:12" ht="83.25" customHeight="1" x14ac:dyDescent="0.25">
      <c r="A76" s="402" t="s">
        <v>195</v>
      </c>
      <c r="B76" s="394"/>
      <c r="C76" s="246">
        <v>2</v>
      </c>
      <c r="D76" s="246">
        <v>2</v>
      </c>
      <c r="E76" s="246"/>
      <c r="F76" s="246"/>
      <c r="G76" s="246"/>
      <c r="H76" s="246">
        <v>40</v>
      </c>
      <c r="I76" s="30"/>
      <c r="J76" s="358" t="s">
        <v>196</v>
      </c>
      <c r="K76" s="358"/>
    </row>
    <row r="77" spans="1:12" ht="39" customHeight="1" x14ac:dyDescent="0.25">
      <c r="A77" s="393" t="s">
        <v>200</v>
      </c>
      <c r="B77" s="394"/>
      <c r="C77" s="246">
        <v>12</v>
      </c>
      <c r="D77" s="246"/>
      <c r="E77" s="246"/>
      <c r="F77" s="246"/>
      <c r="G77" s="246"/>
      <c r="H77" s="246"/>
      <c r="I77" s="247"/>
      <c r="J77" s="401" t="s">
        <v>201</v>
      </c>
      <c r="K77" s="401"/>
      <c r="L77" s="252"/>
    </row>
    <row r="78" spans="1:12" ht="50.25" customHeight="1" thickBot="1" x14ac:dyDescent="0.3">
      <c r="A78" s="393" t="s">
        <v>212</v>
      </c>
      <c r="B78" s="394"/>
      <c r="C78" s="246">
        <v>23</v>
      </c>
      <c r="D78" s="246">
        <v>3</v>
      </c>
      <c r="E78" s="246"/>
      <c r="F78" s="246"/>
      <c r="G78" s="246"/>
      <c r="H78" s="246">
        <v>20</v>
      </c>
      <c r="I78" s="254" t="s">
        <v>213</v>
      </c>
      <c r="J78" s="401" t="s">
        <v>214</v>
      </c>
      <c r="K78" s="401"/>
      <c r="L78" s="255"/>
    </row>
    <row r="79" spans="1:12" ht="16.5" thickBot="1" x14ac:dyDescent="0.3">
      <c r="A79" s="395" t="s">
        <v>21</v>
      </c>
      <c r="B79" s="396"/>
      <c r="C79" s="31">
        <f t="shared" ref="C79:H79" si="0">SUM(C68:C78)</f>
        <v>72</v>
      </c>
      <c r="D79" s="31">
        <f t="shared" si="0"/>
        <v>8</v>
      </c>
      <c r="E79" s="31">
        <f t="shared" si="0"/>
        <v>26</v>
      </c>
      <c r="F79" s="31">
        <f t="shared" si="0"/>
        <v>1</v>
      </c>
      <c r="G79" s="31">
        <f t="shared" si="0"/>
        <v>1</v>
      </c>
      <c r="H79" s="31">
        <f t="shared" si="0"/>
        <v>60</v>
      </c>
      <c r="I79" s="31">
        <f>COUNTIF(I68:I78,"&lt;&gt;")</f>
        <v>3</v>
      </c>
      <c r="J79" s="398"/>
      <c r="K79" s="399"/>
    </row>
    <row r="80" spans="1:12" ht="13.5" thickBot="1" x14ac:dyDescent="0.25"/>
    <row r="81" spans="1:12" ht="19.5" thickBot="1" x14ac:dyDescent="0.35">
      <c r="A81" s="69" t="s">
        <v>72</v>
      </c>
      <c r="B81" s="70"/>
      <c r="C81" s="70"/>
      <c r="D81" s="70"/>
      <c r="E81" s="70"/>
      <c r="F81" s="71"/>
    </row>
    <row r="82" spans="1:12" ht="15.75" x14ac:dyDescent="0.25">
      <c r="A82" s="388"/>
      <c r="B82" s="388"/>
      <c r="C82" s="202" t="s">
        <v>17</v>
      </c>
    </row>
    <row r="83" spans="1:12" ht="43.5" customHeight="1" x14ac:dyDescent="0.25">
      <c r="A83" s="381" t="s">
        <v>73</v>
      </c>
      <c r="B83" s="389"/>
      <c r="C83" s="203">
        <v>51</v>
      </c>
    </row>
    <row r="85" spans="1:12" ht="15.75" x14ac:dyDescent="0.25">
      <c r="A85" s="383" t="s">
        <v>43</v>
      </c>
      <c r="B85" s="384"/>
      <c r="C85" s="385" t="s">
        <v>5</v>
      </c>
      <c r="D85" s="386"/>
      <c r="E85" s="386"/>
      <c r="F85" s="386"/>
      <c r="G85" s="386"/>
      <c r="H85" s="386"/>
      <c r="I85" s="386"/>
      <c r="J85" s="386"/>
      <c r="K85" s="387"/>
      <c r="L85" s="80" t="s">
        <v>37</v>
      </c>
    </row>
    <row r="86" spans="1:12" ht="47.25" x14ac:dyDescent="0.25">
      <c r="A86" s="379" t="s">
        <v>4</v>
      </c>
      <c r="B86" s="380"/>
      <c r="C86" s="12" t="s">
        <v>22</v>
      </c>
      <c r="D86" s="12" t="s">
        <v>40</v>
      </c>
      <c r="E86" s="12" t="s">
        <v>6</v>
      </c>
      <c r="F86" s="12" t="s">
        <v>7</v>
      </c>
      <c r="G86" s="12" t="s">
        <v>8</v>
      </c>
      <c r="H86" s="12" t="s">
        <v>42</v>
      </c>
      <c r="I86" s="58" t="s">
        <v>27</v>
      </c>
      <c r="J86" s="58" t="s">
        <v>13</v>
      </c>
      <c r="K86" s="58" t="s">
        <v>38</v>
      </c>
      <c r="L86" s="81"/>
    </row>
    <row r="87" spans="1:12" ht="15.75" x14ac:dyDescent="0.25">
      <c r="A87" s="381" t="s">
        <v>119</v>
      </c>
      <c r="B87" s="382"/>
      <c r="C87" s="30"/>
      <c r="D87" s="30"/>
      <c r="E87" s="30"/>
      <c r="F87" s="30"/>
      <c r="G87" s="30"/>
      <c r="H87" s="30"/>
      <c r="I87" s="82">
        <v>240.1</v>
      </c>
      <c r="J87" s="82"/>
      <c r="K87" s="83"/>
      <c r="L87" s="83"/>
    </row>
    <row r="88" spans="1:12" ht="15.75" x14ac:dyDescent="0.25">
      <c r="A88" s="381" t="s">
        <v>126</v>
      </c>
      <c r="B88" s="382"/>
      <c r="C88" s="30"/>
      <c r="D88" s="30"/>
      <c r="E88" s="30"/>
      <c r="F88" s="30"/>
      <c r="G88" s="30"/>
      <c r="H88" s="30"/>
      <c r="I88" s="82">
        <v>2</v>
      </c>
      <c r="J88" s="82"/>
      <c r="K88" s="83"/>
      <c r="L88" s="82"/>
    </row>
    <row r="89" spans="1:12" ht="15.75" x14ac:dyDescent="0.25">
      <c r="A89" s="381" t="s">
        <v>135</v>
      </c>
      <c r="B89" s="382"/>
      <c r="C89" s="30">
        <v>188</v>
      </c>
      <c r="D89" s="30"/>
      <c r="E89" s="30"/>
      <c r="F89" s="30"/>
      <c r="G89" s="30"/>
      <c r="H89" s="30"/>
      <c r="I89" s="83"/>
      <c r="J89" s="83"/>
      <c r="K89" s="83"/>
      <c r="L89" s="83"/>
    </row>
    <row r="90" spans="1:12" ht="16.5" thickBot="1" x14ac:dyDescent="0.3">
      <c r="A90" s="381" t="s">
        <v>144</v>
      </c>
      <c r="B90" s="382"/>
      <c r="C90" s="30"/>
      <c r="D90" s="30"/>
      <c r="E90" s="30">
        <v>2</v>
      </c>
      <c r="F90" s="30">
        <v>1</v>
      </c>
      <c r="G90" s="30"/>
      <c r="H90" s="30"/>
      <c r="I90" s="82">
        <v>4</v>
      </c>
      <c r="J90" s="83"/>
      <c r="K90" s="82"/>
      <c r="L90" s="82"/>
    </row>
    <row r="91" spans="1:12" ht="16.5" thickBot="1" x14ac:dyDescent="0.3">
      <c r="A91" s="375" t="s">
        <v>39</v>
      </c>
      <c r="B91" s="376"/>
      <c r="C91" s="23">
        <f t="shared" ref="C91:I91" si="1">SUM(C87:C90)</f>
        <v>188</v>
      </c>
      <c r="D91" s="23">
        <f t="shared" si="1"/>
        <v>0</v>
      </c>
      <c r="E91" s="23">
        <f t="shared" si="1"/>
        <v>2</v>
      </c>
      <c r="F91" s="23">
        <f t="shared" si="1"/>
        <v>1</v>
      </c>
      <c r="G91" s="23">
        <f t="shared" si="1"/>
        <v>0</v>
      </c>
      <c r="H91" s="23">
        <f t="shared" si="1"/>
        <v>0</v>
      </c>
      <c r="I91" s="23">
        <f t="shared" si="1"/>
        <v>246.1</v>
      </c>
      <c r="J91" s="23">
        <f>COUNTIF(J87:J90,"&lt;&gt;")</f>
        <v>0</v>
      </c>
      <c r="K91" s="23"/>
      <c r="L91" s="65"/>
    </row>
    <row r="92" spans="1:12" ht="15.75" x14ac:dyDescent="0.25">
      <c r="A92" s="151" t="s">
        <v>66</v>
      </c>
      <c r="I92"/>
      <c r="J92" s="1"/>
    </row>
  </sheetData>
  <mergeCells count="109">
    <mergeCell ref="A77:B77"/>
    <mergeCell ref="J77:K77"/>
    <mergeCell ref="J76:K76"/>
    <mergeCell ref="A76:B76"/>
    <mergeCell ref="C57:D57"/>
    <mergeCell ref="E57:H57"/>
    <mergeCell ref="F39:I39"/>
    <mergeCell ref="F63:H63"/>
    <mergeCell ref="J75:K75"/>
    <mergeCell ref="A61:B61"/>
    <mergeCell ref="F61:H61"/>
    <mergeCell ref="J72:K72"/>
    <mergeCell ref="A72:B72"/>
    <mergeCell ref="A62:B62"/>
    <mergeCell ref="F62:H62"/>
    <mergeCell ref="A63:B63"/>
    <mergeCell ref="J70:K70"/>
    <mergeCell ref="A67:B67"/>
    <mergeCell ref="J67:K67"/>
    <mergeCell ref="A68:B68"/>
    <mergeCell ref="J68:K68"/>
    <mergeCell ref="F64:H64"/>
    <mergeCell ref="C66:I66"/>
    <mergeCell ref="J66:K66"/>
    <mergeCell ref="A91:B91"/>
    <mergeCell ref="A64:B64"/>
    <mergeCell ref="A86:B86"/>
    <mergeCell ref="A87:B87"/>
    <mergeCell ref="A88:B88"/>
    <mergeCell ref="A89:B89"/>
    <mergeCell ref="A90:B90"/>
    <mergeCell ref="A85:B85"/>
    <mergeCell ref="C85:K85"/>
    <mergeCell ref="A82:B82"/>
    <mergeCell ref="A83:B83"/>
    <mergeCell ref="A70:B70"/>
    <mergeCell ref="A71:B71"/>
    <mergeCell ref="A78:B78"/>
    <mergeCell ref="A79:B79"/>
    <mergeCell ref="A66:B66"/>
    <mergeCell ref="J73:K73"/>
    <mergeCell ref="A74:B74"/>
    <mergeCell ref="J71:K71"/>
    <mergeCell ref="J79:K79"/>
    <mergeCell ref="A69:B69"/>
    <mergeCell ref="J69:K69"/>
    <mergeCell ref="J78:K78"/>
    <mergeCell ref="A75:B75"/>
    <mergeCell ref="C54:D54"/>
    <mergeCell ref="E54:H54"/>
    <mergeCell ref="F38:I38"/>
    <mergeCell ref="A31:B31"/>
    <mergeCell ref="J74:K74"/>
    <mergeCell ref="A73:B73"/>
    <mergeCell ref="E52:H52"/>
    <mergeCell ref="C52:D52"/>
    <mergeCell ref="E53:H53"/>
    <mergeCell ref="E55:H55"/>
    <mergeCell ref="E56:H56"/>
    <mergeCell ref="E58:H58"/>
    <mergeCell ref="C53:D53"/>
    <mergeCell ref="C55:D55"/>
    <mergeCell ref="C56:D56"/>
    <mergeCell ref="C58:D58"/>
    <mergeCell ref="F37:I37"/>
    <mergeCell ref="F40:I40"/>
    <mergeCell ref="F41:I41"/>
    <mergeCell ref="A43:F43"/>
    <mergeCell ref="A48:B48"/>
    <mergeCell ref="E48:H48"/>
    <mergeCell ref="E51:H51"/>
    <mergeCell ref="C51:D51"/>
    <mergeCell ref="F18:I18"/>
    <mergeCell ref="F15:I15"/>
    <mergeCell ref="F24:I24"/>
    <mergeCell ref="F36:I36"/>
    <mergeCell ref="F21:I21"/>
    <mergeCell ref="F35:I35"/>
    <mergeCell ref="F26:I26"/>
    <mergeCell ref="F30:I30"/>
    <mergeCell ref="F32:I32"/>
    <mergeCell ref="F33:I33"/>
    <mergeCell ref="F34:I34"/>
    <mergeCell ref="F22:I22"/>
    <mergeCell ref="F25:I25"/>
    <mergeCell ref="C48:D48"/>
    <mergeCell ref="C49:D49"/>
    <mergeCell ref="C50:D50"/>
    <mergeCell ref="F4:I4"/>
    <mergeCell ref="A1:C1"/>
    <mergeCell ref="D1:H1"/>
    <mergeCell ref="A3:B3"/>
    <mergeCell ref="C3:D3"/>
    <mergeCell ref="F5:I5"/>
    <mergeCell ref="F6:I6"/>
    <mergeCell ref="F7:I7"/>
    <mergeCell ref="F8:I8"/>
    <mergeCell ref="E49:H49"/>
    <mergeCell ref="E50:H50"/>
    <mergeCell ref="F9:I9"/>
    <mergeCell ref="F12:I12"/>
    <mergeCell ref="A13:I13"/>
    <mergeCell ref="F20:I20"/>
    <mergeCell ref="F11:I11"/>
    <mergeCell ref="F14:I14"/>
    <mergeCell ref="F16:I16"/>
    <mergeCell ref="F17:I17"/>
    <mergeCell ref="F19:I19"/>
    <mergeCell ref="F23:I23"/>
  </mergeCells>
  <hyperlinks>
    <hyperlink ref="F62" r:id="rId1" xr:uid="{00000000-0004-0000-0000-000000000000}"/>
    <hyperlink ref="F63" r:id="rId2" xr:uid="{00000000-0004-0000-0000-000001000000}"/>
  </hyperlinks>
  <pageMargins left="0.23622047244094491" right="0.23622047244094491" top="0.74803149606299213" bottom="0.74803149606299213" header="0.31496062992125984" footer="0.31496062992125984"/>
  <pageSetup paperSize="8" scale="54" orientation="portrait" r:id="rId3"/>
  <headerFooter alignWithMargins="0"/>
  <colBreaks count="1" manualBreakCount="1">
    <brk id="8" max="78"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104"/>
  <sheetViews>
    <sheetView topLeftCell="A21" zoomScale="70" zoomScaleNormal="70" workbookViewId="0">
      <selection activeCell="A47" sqref="A47:XFD47"/>
    </sheetView>
  </sheetViews>
  <sheetFormatPr defaultRowHeight="12.75" x14ac:dyDescent="0.2"/>
  <cols>
    <col min="1" max="1" width="36" bestFit="1" customWidth="1"/>
    <col min="2" max="2" width="17.5703125" bestFit="1" customWidth="1"/>
    <col min="3" max="3" width="16.85546875" customWidth="1"/>
    <col min="4" max="4" width="12.42578125" customWidth="1"/>
    <col min="5" max="5" width="22.42578125" customWidth="1"/>
    <col min="6" max="6" width="13" customWidth="1"/>
    <col min="7" max="7" width="10.85546875" customWidth="1"/>
    <col min="8" max="8" width="22.5703125" style="1" customWidth="1"/>
    <col min="9" max="9" width="27.85546875" customWidth="1"/>
    <col min="10" max="10" width="24.140625" customWidth="1"/>
    <col min="11" max="11" width="21.5703125" customWidth="1"/>
    <col min="12" max="12" width="17.42578125" customWidth="1"/>
  </cols>
  <sheetData>
    <row r="1" spans="1:11" ht="24.75" customHeight="1" thickBot="1" x14ac:dyDescent="0.4">
      <c r="A1" s="309" t="s">
        <v>0</v>
      </c>
      <c r="B1" s="310"/>
      <c r="C1" s="311"/>
      <c r="D1" s="312" t="s">
        <v>94</v>
      </c>
      <c r="E1" s="314"/>
      <c r="F1" s="314"/>
      <c r="G1" s="315"/>
      <c r="H1" s="4"/>
      <c r="I1" s="1"/>
    </row>
    <row r="2" spans="1:11" ht="24.75" customHeight="1" thickBot="1" x14ac:dyDescent="0.3">
      <c r="A2" s="20"/>
      <c r="B2" s="1"/>
      <c r="C2" s="1"/>
      <c r="D2" s="1"/>
      <c r="E2" s="3"/>
      <c r="F2" s="3"/>
      <c r="G2" s="3"/>
      <c r="H2" s="4"/>
      <c r="I2" s="1"/>
    </row>
    <row r="3" spans="1:11" ht="16.5" thickBot="1" x14ac:dyDescent="0.3">
      <c r="A3" s="316"/>
      <c r="B3" s="316"/>
      <c r="C3" s="317" t="s">
        <v>10</v>
      </c>
      <c r="D3" s="318"/>
      <c r="E3" s="3"/>
      <c r="F3" s="3"/>
      <c r="G3" s="3"/>
      <c r="H3" s="4"/>
      <c r="I3" s="1"/>
    </row>
    <row r="4" spans="1:11" ht="55.5" customHeight="1" thickBot="1" x14ac:dyDescent="0.35">
      <c r="A4" s="25" t="s">
        <v>1</v>
      </c>
      <c r="B4" s="26" t="s">
        <v>2</v>
      </c>
      <c r="C4" s="27" t="s">
        <v>16</v>
      </c>
      <c r="D4" s="27" t="s">
        <v>15</v>
      </c>
      <c r="E4" s="240" t="s">
        <v>117</v>
      </c>
      <c r="F4" s="306" t="s">
        <v>118</v>
      </c>
      <c r="G4" s="307"/>
      <c r="H4" s="307"/>
      <c r="I4" s="308"/>
    </row>
    <row r="5" spans="1:11" ht="19.5" thickBot="1" x14ac:dyDescent="0.35">
      <c r="A5" s="233" t="s">
        <v>19</v>
      </c>
      <c r="B5" s="13"/>
      <c r="C5" s="14"/>
      <c r="D5" s="14"/>
      <c r="E5" s="13"/>
      <c r="F5" s="319"/>
      <c r="G5" s="319"/>
      <c r="H5" s="319"/>
      <c r="I5" s="319"/>
    </row>
    <row r="6" spans="1:11" ht="33.75" customHeight="1" x14ac:dyDescent="0.25">
      <c r="A6" s="43" t="s">
        <v>82</v>
      </c>
      <c r="B6" s="5">
        <v>12</v>
      </c>
      <c r="C6" s="5">
        <v>69</v>
      </c>
      <c r="D6" s="5">
        <v>340</v>
      </c>
      <c r="E6" s="236">
        <v>5</v>
      </c>
      <c r="F6" s="320" t="s">
        <v>230</v>
      </c>
      <c r="G6" s="321"/>
      <c r="H6" s="321"/>
      <c r="I6" s="322"/>
    </row>
    <row r="7" spans="1:11" ht="15.75" x14ac:dyDescent="0.25">
      <c r="A7" s="43" t="s">
        <v>260</v>
      </c>
      <c r="B7" s="5">
        <v>3</v>
      </c>
      <c r="C7" s="5">
        <v>7</v>
      </c>
      <c r="D7" s="5">
        <v>87</v>
      </c>
      <c r="E7" s="237">
        <v>1</v>
      </c>
      <c r="F7" s="323" t="s">
        <v>261</v>
      </c>
      <c r="G7" s="324"/>
      <c r="H7" s="324"/>
      <c r="I7" s="325"/>
    </row>
    <row r="8" spans="1:11" ht="15.75" x14ac:dyDescent="0.25">
      <c r="A8" s="45" t="s">
        <v>138</v>
      </c>
      <c r="B8" s="5">
        <v>1</v>
      </c>
      <c r="C8" s="5">
        <v>4</v>
      </c>
      <c r="D8" s="5">
        <v>20</v>
      </c>
      <c r="E8" s="237">
        <v>0</v>
      </c>
      <c r="F8" s="323" t="s">
        <v>229</v>
      </c>
      <c r="G8" s="324"/>
      <c r="H8" s="324"/>
      <c r="I8" s="325"/>
    </row>
    <row r="9" spans="1:11" ht="31.5" x14ac:dyDescent="0.25">
      <c r="A9" s="43" t="s">
        <v>244</v>
      </c>
      <c r="B9" s="5">
        <v>2</v>
      </c>
      <c r="C9" s="5">
        <v>75</v>
      </c>
      <c r="D9" s="5">
        <v>62</v>
      </c>
      <c r="E9" s="214">
        <v>1</v>
      </c>
      <c r="F9" s="323" t="s">
        <v>241</v>
      </c>
      <c r="G9" s="324"/>
      <c r="H9" s="324"/>
      <c r="I9" s="325"/>
    </row>
    <row r="10" spans="1:11" ht="16.5" thickBot="1" x14ac:dyDescent="0.3">
      <c r="A10" s="150" t="s">
        <v>255</v>
      </c>
      <c r="B10" s="67">
        <v>56</v>
      </c>
      <c r="C10" s="67">
        <v>30</v>
      </c>
      <c r="D10" s="67">
        <v>726</v>
      </c>
      <c r="E10" s="214"/>
      <c r="F10" s="323"/>
      <c r="G10" s="324"/>
      <c r="H10" s="324"/>
      <c r="I10" s="325"/>
      <c r="K10" s="6"/>
    </row>
    <row r="11" spans="1:11" ht="15.75" customHeight="1" thickBot="1" x14ac:dyDescent="0.3">
      <c r="A11" s="22" t="s">
        <v>21</v>
      </c>
      <c r="B11" s="23">
        <f>SUM(B6:B10)</f>
        <v>74</v>
      </c>
      <c r="C11" s="23">
        <f>SUM(C6:C10)</f>
        <v>185</v>
      </c>
      <c r="D11" s="23">
        <f>SUM(D6:D10)</f>
        <v>1235</v>
      </c>
      <c r="E11" s="239">
        <f>SUM(E6:E10)</f>
        <v>7</v>
      </c>
      <c r="F11" s="234"/>
      <c r="G11" s="234"/>
      <c r="H11" s="234"/>
      <c r="I11" s="235"/>
    </row>
    <row r="12" spans="1:11" ht="21.75" customHeight="1" thickBot="1" x14ac:dyDescent="0.25">
      <c r="A12" s="18"/>
      <c r="B12" s="19"/>
      <c r="C12" s="19"/>
      <c r="D12" s="19"/>
      <c r="E12" s="341"/>
      <c r="F12" s="341"/>
      <c r="G12" s="341"/>
      <c r="H12" s="341"/>
      <c r="I12" s="1"/>
    </row>
    <row r="13" spans="1:11" ht="55.5" customHeight="1" thickBot="1" x14ac:dyDescent="0.35">
      <c r="A13" s="25" t="s">
        <v>1</v>
      </c>
      <c r="B13" s="26" t="s">
        <v>2</v>
      </c>
      <c r="C13" s="27" t="s">
        <v>16</v>
      </c>
      <c r="D13" s="27" t="s">
        <v>15</v>
      </c>
      <c r="E13" s="27" t="s">
        <v>85</v>
      </c>
      <c r="F13" s="332" t="s">
        <v>18</v>
      </c>
      <c r="G13" s="333"/>
      <c r="H13" s="333"/>
      <c r="I13" s="334"/>
    </row>
    <row r="14" spans="1:11" s="28" customFormat="1" ht="26.25" customHeight="1" thickBot="1" x14ac:dyDescent="0.35">
      <c r="A14" s="335" t="s">
        <v>3</v>
      </c>
      <c r="B14" s="336"/>
      <c r="C14" s="336"/>
      <c r="D14" s="336"/>
      <c r="E14" s="336"/>
      <c r="F14" s="336"/>
      <c r="G14" s="336"/>
      <c r="H14" s="336"/>
      <c r="I14" s="336"/>
    </row>
    <row r="15" spans="1:11" ht="20.100000000000001" customHeight="1" x14ac:dyDescent="0.25">
      <c r="A15" s="42" t="s">
        <v>82</v>
      </c>
      <c r="B15" s="10">
        <v>7</v>
      </c>
      <c r="C15" s="10">
        <v>61</v>
      </c>
      <c r="D15" s="10">
        <v>0</v>
      </c>
      <c r="E15" s="10">
        <f>SUM(C15*2)</f>
        <v>122</v>
      </c>
      <c r="F15" s="320" t="s">
        <v>240</v>
      </c>
      <c r="G15" s="321"/>
      <c r="H15" s="321"/>
      <c r="I15" s="322"/>
      <c r="K15" s="6"/>
    </row>
    <row r="16" spans="1:11" ht="15.75" x14ac:dyDescent="0.25">
      <c r="A16" s="40" t="s">
        <v>92</v>
      </c>
      <c r="B16" s="5">
        <v>45</v>
      </c>
      <c r="C16" s="5">
        <v>315</v>
      </c>
      <c r="D16" s="5">
        <v>3</v>
      </c>
      <c r="E16" s="5">
        <v>787.5</v>
      </c>
      <c r="F16" s="323"/>
      <c r="G16" s="324"/>
      <c r="H16" s="324"/>
      <c r="I16" s="325"/>
    </row>
    <row r="17" spans="1:9" ht="15.75" x14ac:dyDescent="0.25">
      <c r="A17" s="41" t="s">
        <v>97</v>
      </c>
      <c r="B17" s="21">
        <v>9</v>
      </c>
      <c r="C17" s="21">
        <v>66</v>
      </c>
      <c r="D17" s="21">
        <v>0</v>
      </c>
      <c r="E17" s="10">
        <f>SUM(C17*2)</f>
        <v>132</v>
      </c>
      <c r="F17" s="323"/>
      <c r="G17" s="324"/>
      <c r="H17" s="324"/>
      <c r="I17" s="325"/>
    </row>
    <row r="18" spans="1:9" ht="15.75" x14ac:dyDescent="0.25">
      <c r="A18" s="41" t="s">
        <v>98</v>
      </c>
      <c r="B18" s="21">
        <v>9</v>
      </c>
      <c r="C18" s="21">
        <v>57</v>
      </c>
      <c r="D18" s="21"/>
      <c r="E18" s="21">
        <v>177</v>
      </c>
      <c r="F18" s="323"/>
      <c r="G18" s="324"/>
      <c r="H18" s="324"/>
      <c r="I18" s="325"/>
    </row>
    <row r="19" spans="1:9" ht="15.75" x14ac:dyDescent="0.25">
      <c r="A19" s="41" t="s">
        <v>262</v>
      </c>
      <c r="B19" s="21">
        <v>6</v>
      </c>
      <c r="C19" s="21">
        <v>4</v>
      </c>
      <c r="D19" s="21"/>
      <c r="E19" s="21">
        <v>48</v>
      </c>
      <c r="F19" s="323"/>
      <c r="G19" s="324"/>
      <c r="H19" s="324"/>
      <c r="I19" s="325"/>
    </row>
    <row r="20" spans="1:9" ht="29.25" customHeight="1" x14ac:dyDescent="0.25">
      <c r="A20" s="45" t="s">
        <v>226</v>
      </c>
      <c r="B20" s="21">
        <v>1</v>
      </c>
      <c r="C20" s="5">
        <v>16</v>
      </c>
      <c r="D20" s="5">
        <v>4</v>
      </c>
      <c r="E20" s="5">
        <f>2.5*(SUM(C20:D20))</f>
        <v>50</v>
      </c>
      <c r="F20" s="342" t="s">
        <v>227</v>
      </c>
      <c r="G20" s="339"/>
      <c r="H20" s="339"/>
      <c r="I20" s="340"/>
    </row>
    <row r="21" spans="1:9" ht="15.75" x14ac:dyDescent="0.25">
      <c r="A21" s="40" t="s">
        <v>233</v>
      </c>
      <c r="B21" s="5">
        <v>1</v>
      </c>
      <c r="C21" s="5">
        <v>10</v>
      </c>
      <c r="E21" s="5">
        <v>20</v>
      </c>
      <c r="F21" s="342" t="s">
        <v>234</v>
      </c>
      <c r="G21" s="339"/>
      <c r="H21" s="339"/>
      <c r="I21" s="340"/>
    </row>
    <row r="22" spans="1:9" ht="31.5" x14ac:dyDescent="0.25">
      <c r="A22" s="40" t="s">
        <v>244</v>
      </c>
      <c r="B22" s="5">
        <v>23</v>
      </c>
      <c r="C22" s="30">
        <v>46</v>
      </c>
      <c r="D22" s="30">
        <v>1</v>
      </c>
      <c r="E22" s="30">
        <v>122</v>
      </c>
      <c r="F22" s="323" t="s">
        <v>242</v>
      </c>
      <c r="G22" s="324"/>
      <c r="H22" s="324"/>
      <c r="I22" s="325"/>
    </row>
    <row r="23" spans="1:9" ht="31.5" x14ac:dyDescent="0.25">
      <c r="A23" s="149" t="s">
        <v>188</v>
      </c>
      <c r="B23" s="10">
        <v>1</v>
      </c>
      <c r="C23" s="10">
        <v>3</v>
      </c>
      <c r="D23" s="10">
        <v>0</v>
      </c>
      <c r="E23" s="216">
        <v>6.25</v>
      </c>
      <c r="F23" s="342" t="s">
        <v>245</v>
      </c>
      <c r="G23" s="339"/>
      <c r="H23" s="339"/>
      <c r="I23" s="340"/>
    </row>
    <row r="24" spans="1:9" ht="67.5" customHeight="1" x14ac:dyDescent="0.25">
      <c r="A24" s="149" t="s">
        <v>247</v>
      </c>
      <c r="B24" s="10">
        <v>16</v>
      </c>
      <c r="C24" s="10">
        <v>161</v>
      </c>
      <c r="D24" s="10">
        <v>0</v>
      </c>
      <c r="E24" s="212">
        <v>644</v>
      </c>
      <c r="F24" s="342" t="s">
        <v>258</v>
      </c>
      <c r="G24" s="339"/>
      <c r="H24" s="339"/>
      <c r="I24" s="340"/>
    </row>
    <row r="25" spans="1:9" ht="15.75" x14ac:dyDescent="0.25">
      <c r="A25" s="232" t="s">
        <v>248</v>
      </c>
      <c r="B25" s="5">
        <v>2</v>
      </c>
      <c r="C25" s="5">
        <v>35</v>
      </c>
      <c r="D25" s="5">
        <v>16</v>
      </c>
      <c r="E25" s="214">
        <v>153</v>
      </c>
      <c r="F25" s="342"/>
      <c r="G25" s="339"/>
      <c r="H25" s="339"/>
      <c r="I25" s="340"/>
    </row>
    <row r="26" spans="1:9" ht="15.75" x14ac:dyDescent="0.25">
      <c r="A26" s="217" t="s">
        <v>252</v>
      </c>
      <c r="B26" s="10">
        <v>8</v>
      </c>
      <c r="C26" s="10">
        <v>18</v>
      </c>
      <c r="D26" s="10">
        <v>2</v>
      </c>
      <c r="E26" s="216">
        <v>64</v>
      </c>
      <c r="F26" s="342"/>
      <c r="G26" s="339"/>
      <c r="H26" s="339"/>
      <c r="I26" s="340"/>
    </row>
    <row r="27" spans="1:9" ht="18.75" customHeight="1" x14ac:dyDescent="0.25">
      <c r="A27" s="41" t="s">
        <v>255</v>
      </c>
      <c r="B27" s="5">
        <v>10</v>
      </c>
      <c r="C27" s="5">
        <v>100</v>
      </c>
      <c r="D27" s="5">
        <v>6</v>
      </c>
      <c r="E27" s="5">
        <v>318</v>
      </c>
      <c r="F27" s="342"/>
      <c r="G27" s="339"/>
      <c r="H27" s="339"/>
      <c r="I27" s="340"/>
    </row>
    <row r="28" spans="1:9" ht="15.75" x14ac:dyDescent="0.25">
      <c r="A28" s="43" t="s">
        <v>167</v>
      </c>
      <c r="B28" s="21">
        <v>14</v>
      </c>
      <c r="C28" s="21">
        <v>3</v>
      </c>
      <c r="D28" s="21"/>
      <c r="E28" s="21">
        <v>68</v>
      </c>
      <c r="F28" s="342" t="s">
        <v>164</v>
      </c>
      <c r="G28" s="339"/>
      <c r="H28" s="339"/>
      <c r="I28" s="340"/>
    </row>
    <row r="29" spans="1:9" ht="15.75" x14ac:dyDescent="0.25">
      <c r="A29" s="43" t="s">
        <v>263</v>
      </c>
      <c r="B29" s="21">
        <v>3</v>
      </c>
      <c r="C29" s="21">
        <v>5</v>
      </c>
      <c r="D29" s="21"/>
      <c r="E29" s="21">
        <v>45</v>
      </c>
      <c r="F29" s="323"/>
      <c r="G29" s="324"/>
      <c r="H29" s="324"/>
      <c r="I29" s="325"/>
    </row>
    <row r="30" spans="1:9" ht="15.75" x14ac:dyDescent="0.25">
      <c r="A30" s="43" t="s">
        <v>434</v>
      </c>
      <c r="B30" s="21">
        <v>1</v>
      </c>
      <c r="C30" s="21">
        <v>6</v>
      </c>
      <c r="D30" s="21">
        <v>1</v>
      </c>
      <c r="E30" s="21">
        <v>21</v>
      </c>
      <c r="F30" s="297"/>
      <c r="G30" s="298"/>
      <c r="H30" s="298"/>
      <c r="I30" s="299"/>
    </row>
    <row r="31" spans="1:9" ht="15.75" customHeight="1" thickBot="1" x14ac:dyDescent="0.3">
      <c r="A31" s="43" t="s">
        <v>264</v>
      </c>
      <c r="B31" s="21">
        <v>3</v>
      </c>
      <c r="C31" s="21">
        <v>11</v>
      </c>
      <c r="D31" s="21">
        <v>1</v>
      </c>
      <c r="E31" s="21">
        <v>10</v>
      </c>
      <c r="F31" s="429" t="s">
        <v>265</v>
      </c>
      <c r="G31" s="430"/>
      <c r="H31" s="430"/>
      <c r="I31" s="431"/>
    </row>
    <row r="32" spans="1:9" ht="20.100000000000001" customHeight="1" thickBot="1" x14ac:dyDescent="0.3">
      <c r="A32" s="22" t="s">
        <v>21</v>
      </c>
      <c r="B32" s="23">
        <f>SUM(B15:B31)</f>
        <v>159</v>
      </c>
      <c r="C32" s="23">
        <f>SUM(C15:C31)</f>
        <v>917</v>
      </c>
      <c r="D32" s="23">
        <f>SUM(D15:D31)</f>
        <v>34</v>
      </c>
      <c r="E32" s="23">
        <f>SUM(E15:E31)</f>
        <v>2787.75</v>
      </c>
      <c r="F32" s="49"/>
      <c r="G32" s="50"/>
      <c r="H32" s="50"/>
      <c r="I32" s="51"/>
    </row>
    <row r="33" spans="1:11" ht="15.75" x14ac:dyDescent="0.25">
      <c r="A33" s="11"/>
      <c r="B33" s="4"/>
      <c r="C33" s="4"/>
      <c r="D33" s="4"/>
      <c r="E33" s="9"/>
      <c r="F33" s="9"/>
      <c r="G33" s="9"/>
      <c r="H33" s="9"/>
    </row>
    <row r="34" spans="1:11" ht="16.5" thickBot="1" x14ac:dyDescent="0.3">
      <c r="A34" s="11"/>
      <c r="B34" s="4"/>
      <c r="C34" s="4"/>
      <c r="D34" s="4"/>
      <c r="E34" s="9"/>
      <c r="F34" s="9"/>
      <c r="G34" s="9"/>
      <c r="H34" s="9"/>
    </row>
    <row r="35" spans="1:11" ht="55.5" customHeight="1" thickBot="1" x14ac:dyDescent="0.35">
      <c r="A35" s="25" t="s">
        <v>1</v>
      </c>
      <c r="B35" s="26" t="s">
        <v>2</v>
      </c>
      <c r="C35" s="27" t="s">
        <v>16</v>
      </c>
      <c r="D35" s="27" t="s">
        <v>15</v>
      </c>
      <c r="E35" s="26" t="s">
        <v>41</v>
      </c>
      <c r="F35" s="332" t="s">
        <v>18</v>
      </c>
      <c r="G35" s="333"/>
      <c r="H35" s="333"/>
      <c r="I35" s="334"/>
    </row>
    <row r="36" spans="1:11" ht="26.25" customHeight="1" thickBot="1" x14ac:dyDescent="0.35">
      <c r="A36" s="357" t="s">
        <v>20</v>
      </c>
      <c r="B36" s="333"/>
      <c r="C36" s="15"/>
      <c r="D36" s="15"/>
      <c r="E36" s="15"/>
      <c r="F36" s="16"/>
      <c r="G36" s="16"/>
      <c r="H36" s="16"/>
      <c r="I36" s="17"/>
    </row>
    <row r="37" spans="1:11" ht="31.5" x14ac:dyDescent="0.25">
      <c r="A37" s="45" t="s">
        <v>153</v>
      </c>
      <c r="B37" s="5">
        <v>1</v>
      </c>
      <c r="C37" s="241"/>
      <c r="D37" s="241"/>
      <c r="E37" s="212"/>
      <c r="F37" s="320" t="s">
        <v>154</v>
      </c>
      <c r="G37" s="321"/>
      <c r="H37" s="321"/>
      <c r="I37" s="322"/>
      <c r="K37" s="6"/>
    </row>
    <row r="38" spans="1:11" ht="31.5" x14ac:dyDescent="0.25">
      <c r="A38" s="45" t="s">
        <v>180</v>
      </c>
      <c r="B38" s="21">
        <v>1</v>
      </c>
      <c r="C38" s="5"/>
      <c r="D38" s="5"/>
      <c r="E38" s="73"/>
      <c r="F38" s="323" t="s">
        <v>181</v>
      </c>
      <c r="G38" s="324"/>
      <c r="H38" s="324"/>
      <c r="I38" s="325"/>
      <c r="K38" s="6"/>
    </row>
    <row r="39" spans="1:11" ht="15.75" x14ac:dyDescent="0.25">
      <c r="A39" s="45" t="s">
        <v>138</v>
      </c>
      <c r="B39" s="21">
        <v>2</v>
      </c>
      <c r="C39" s="5">
        <v>138</v>
      </c>
      <c r="D39" s="21">
        <v>27</v>
      </c>
      <c r="E39" s="73"/>
      <c r="F39" s="323" t="s">
        <v>286</v>
      </c>
      <c r="G39" s="324"/>
      <c r="H39" s="324"/>
      <c r="I39" s="325"/>
      <c r="K39" s="6"/>
    </row>
    <row r="40" spans="1:11" ht="15.75" x14ac:dyDescent="0.25">
      <c r="A40" s="40" t="s">
        <v>205</v>
      </c>
      <c r="B40" s="30">
        <v>1</v>
      </c>
      <c r="C40" s="30">
        <v>40</v>
      </c>
      <c r="D40" s="52">
        <v>12</v>
      </c>
      <c r="E40" s="74"/>
      <c r="F40" s="323" t="s">
        <v>206</v>
      </c>
      <c r="G40" s="324"/>
      <c r="H40" s="324"/>
      <c r="I40" s="325"/>
      <c r="K40" s="6"/>
    </row>
    <row r="41" spans="1:11" ht="15.75" x14ac:dyDescent="0.25">
      <c r="A41" s="40" t="s">
        <v>133</v>
      </c>
      <c r="B41" s="5">
        <v>1</v>
      </c>
      <c r="C41" s="5">
        <v>40</v>
      </c>
      <c r="D41" s="5"/>
      <c r="E41" s="73"/>
      <c r="F41" s="323" t="s">
        <v>217</v>
      </c>
      <c r="G41" s="324"/>
      <c r="H41" s="324"/>
      <c r="I41" s="325"/>
      <c r="K41" s="6"/>
    </row>
    <row r="42" spans="1:11" ht="15.6" customHeight="1" x14ac:dyDescent="0.25">
      <c r="A42" s="41" t="s">
        <v>218</v>
      </c>
      <c r="B42" s="5">
        <v>2</v>
      </c>
      <c r="C42" s="5">
        <v>18</v>
      </c>
      <c r="D42" s="5">
        <v>3</v>
      </c>
      <c r="E42" s="73"/>
      <c r="F42" s="323" t="s">
        <v>219</v>
      </c>
      <c r="G42" s="324"/>
      <c r="H42" s="324"/>
      <c r="I42" s="325"/>
      <c r="K42" s="6"/>
    </row>
    <row r="43" spans="1:11" ht="31.5" x14ac:dyDescent="0.25">
      <c r="A43" s="41" t="s">
        <v>231</v>
      </c>
      <c r="B43" s="215">
        <v>1</v>
      </c>
      <c r="C43" s="6">
        <v>40</v>
      </c>
      <c r="D43" s="5">
        <v>60</v>
      </c>
      <c r="E43" s="73"/>
      <c r="F43" s="358" t="s">
        <v>232</v>
      </c>
      <c r="G43" s="358"/>
      <c r="H43" s="358"/>
      <c r="I43" s="428"/>
      <c r="K43" s="6"/>
    </row>
    <row r="44" spans="1:11" ht="15.75" x14ac:dyDescent="0.25">
      <c r="A44" s="43" t="s">
        <v>237</v>
      </c>
      <c r="B44" s="5">
        <v>4</v>
      </c>
      <c r="C44" s="5">
        <v>389</v>
      </c>
      <c r="D44" s="5"/>
      <c r="E44" s="72"/>
      <c r="F44" s="342" t="s">
        <v>238</v>
      </c>
      <c r="G44" s="339"/>
      <c r="H44" s="339"/>
      <c r="I44" s="340"/>
      <c r="K44" s="6"/>
    </row>
    <row r="45" spans="1:11" ht="21.75" customHeight="1" x14ac:dyDescent="0.25">
      <c r="A45" s="149" t="s">
        <v>188</v>
      </c>
      <c r="B45" s="5">
        <v>3</v>
      </c>
      <c r="C45" s="5">
        <v>57</v>
      </c>
      <c r="D45" s="5">
        <v>0</v>
      </c>
      <c r="E45" s="72"/>
      <c r="F45" s="354" t="s">
        <v>246</v>
      </c>
      <c r="G45" s="355"/>
      <c r="H45" s="355"/>
      <c r="I45" s="356"/>
      <c r="K45" s="6"/>
    </row>
    <row r="46" spans="1:11" ht="15.75" x14ac:dyDescent="0.25">
      <c r="A46" s="218" t="s">
        <v>255</v>
      </c>
      <c r="B46" s="5">
        <v>3</v>
      </c>
      <c r="C46" s="5">
        <v>760</v>
      </c>
      <c r="D46" s="5">
        <v>160</v>
      </c>
      <c r="E46" s="73"/>
      <c r="F46" s="354" t="s">
        <v>256</v>
      </c>
      <c r="G46" s="355"/>
      <c r="H46" s="355"/>
      <c r="I46" s="356"/>
      <c r="K46" s="6"/>
    </row>
    <row r="47" spans="1:11" ht="16.5" thickBot="1" x14ac:dyDescent="0.3">
      <c r="A47" s="218" t="s">
        <v>274</v>
      </c>
      <c r="B47" s="5">
        <v>8</v>
      </c>
      <c r="C47" s="5">
        <v>64</v>
      </c>
      <c r="D47" s="5"/>
      <c r="E47" s="5"/>
      <c r="F47" s="323" t="s">
        <v>275</v>
      </c>
      <c r="G47" s="324"/>
      <c r="H47" s="324"/>
      <c r="I47" s="325"/>
      <c r="K47" s="6"/>
    </row>
    <row r="48" spans="1:11" ht="16.5" thickBot="1" x14ac:dyDescent="0.3">
      <c r="A48" s="24" t="s">
        <v>9</v>
      </c>
      <c r="B48" s="23">
        <f>SUM(B37:B47)</f>
        <v>27</v>
      </c>
      <c r="C48" s="23">
        <f>SUM(C37:C47)</f>
        <v>1546</v>
      </c>
      <c r="D48" s="23">
        <f>SUM(D37:D47)</f>
        <v>262</v>
      </c>
      <c r="E48" s="239">
        <f>COUNTIF(E39:E47,"&lt;&gt;")</f>
        <v>0</v>
      </c>
      <c r="F48" s="367"/>
      <c r="G48" s="368"/>
      <c r="H48" s="368"/>
      <c r="I48" s="369"/>
    </row>
    <row r="49" spans="1:11" ht="15.75" x14ac:dyDescent="0.25">
      <c r="A49" s="32"/>
      <c r="B49" s="32"/>
      <c r="C49" s="32"/>
      <c r="D49" s="32"/>
      <c r="F49" s="33"/>
      <c r="G49" s="33"/>
      <c r="H49" s="33"/>
    </row>
    <row r="50" spans="1:11" ht="21.75" thickBot="1" x14ac:dyDescent="0.4">
      <c r="A50" s="425" t="s">
        <v>23</v>
      </c>
      <c r="B50" s="426"/>
      <c r="C50" s="426"/>
      <c r="D50" s="426"/>
      <c r="E50" s="426"/>
      <c r="F50" s="427"/>
      <c r="G50" s="33"/>
      <c r="H50" s="33"/>
    </row>
    <row r="51" spans="1:11" ht="21" x14ac:dyDescent="0.25">
      <c r="A51" s="32"/>
      <c r="B51" s="34" t="s">
        <v>24</v>
      </c>
      <c r="C51" s="35" t="s">
        <v>25</v>
      </c>
      <c r="D51" s="213" t="s">
        <v>26</v>
      </c>
      <c r="E51" s="36" t="s">
        <v>83</v>
      </c>
      <c r="F51" s="36" t="s">
        <v>41</v>
      </c>
      <c r="G51" s="33"/>
      <c r="H51" s="33"/>
      <c r="I51" s="33"/>
    </row>
    <row r="52" spans="1:11" ht="22.5" customHeight="1" thickBot="1" x14ac:dyDescent="0.3">
      <c r="A52" s="32"/>
      <c r="B52" s="37">
        <f>SUM(B11+B32+B48)</f>
        <v>260</v>
      </c>
      <c r="C52" s="37">
        <f>SUM(C11+C32+C48)</f>
        <v>2648</v>
      </c>
      <c r="D52" s="37">
        <f>SUM(D11+D32+D48)</f>
        <v>1531</v>
      </c>
      <c r="E52" s="39">
        <f>E32</f>
        <v>2787.75</v>
      </c>
      <c r="F52" s="39">
        <f>SUM(E48)</f>
        <v>0</v>
      </c>
      <c r="G52" s="33"/>
      <c r="H52" s="33"/>
      <c r="I52" s="33"/>
    </row>
    <row r="53" spans="1:11" s="2" customFormat="1" ht="18" customHeight="1" x14ac:dyDescent="0.25">
      <c r="A53" s="6"/>
      <c r="B53" s="6"/>
      <c r="C53" s="6"/>
      <c r="D53" s="6"/>
      <c r="E53" s="7"/>
      <c r="F53" s="7"/>
      <c r="G53" s="7"/>
      <c r="H53" s="7"/>
    </row>
    <row r="54" spans="1:11" ht="16.5" thickBot="1" x14ac:dyDescent="0.3">
      <c r="A54" s="8"/>
      <c r="B54" s="8"/>
      <c r="C54" s="4"/>
      <c r="D54" s="4"/>
      <c r="E54" s="7"/>
      <c r="F54" s="4"/>
      <c r="G54" s="4"/>
      <c r="H54" s="9"/>
      <c r="I54" s="9"/>
      <c r="J54" s="9"/>
      <c r="K54" s="9"/>
    </row>
    <row r="55" spans="1:11" ht="19.5" thickBot="1" x14ac:dyDescent="0.35">
      <c r="A55" s="373" t="s">
        <v>12</v>
      </c>
      <c r="B55" s="374"/>
      <c r="C55" s="300" t="s">
        <v>5</v>
      </c>
      <c r="D55" s="301"/>
      <c r="E55" s="332" t="s">
        <v>18</v>
      </c>
      <c r="F55" s="333"/>
      <c r="G55" s="333"/>
      <c r="H55" s="334"/>
    </row>
    <row r="56" spans="1:11" ht="18.75" x14ac:dyDescent="0.3">
      <c r="A56" s="44" t="s">
        <v>4</v>
      </c>
      <c r="B56" s="29" t="s">
        <v>17</v>
      </c>
      <c r="C56" s="302" t="s">
        <v>14</v>
      </c>
      <c r="D56" s="303"/>
      <c r="E56" s="326"/>
      <c r="F56" s="327"/>
      <c r="G56" s="327"/>
      <c r="H56" s="328"/>
    </row>
    <row r="57" spans="1:11" ht="18.75" customHeight="1" x14ac:dyDescent="0.25">
      <c r="A57" s="56" t="s">
        <v>136</v>
      </c>
      <c r="B57" s="56">
        <v>3</v>
      </c>
      <c r="C57" s="304" t="s">
        <v>179</v>
      </c>
      <c r="D57" s="305"/>
      <c r="E57" s="329" t="s">
        <v>243</v>
      </c>
      <c r="F57" s="330"/>
      <c r="G57" s="330"/>
      <c r="H57" s="331"/>
    </row>
    <row r="58" spans="1:11" ht="18.75" customHeight="1" x14ac:dyDescent="0.25">
      <c r="A58" s="56" t="s">
        <v>136</v>
      </c>
      <c r="B58" s="56">
        <v>1</v>
      </c>
      <c r="C58" s="304" t="s">
        <v>279</v>
      </c>
      <c r="D58" s="305"/>
      <c r="E58" s="329"/>
      <c r="F58" s="330"/>
      <c r="G58" s="330"/>
      <c r="H58" s="331"/>
    </row>
    <row r="59" spans="1:11" ht="18.75" customHeight="1" x14ac:dyDescent="0.25">
      <c r="A59" s="56" t="s">
        <v>278</v>
      </c>
      <c r="B59" s="56">
        <v>1</v>
      </c>
      <c r="C59" s="304" t="s">
        <v>279</v>
      </c>
      <c r="D59" s="305"/>
      <c r="E59" s="329"/>
      <c r="F59" s="330"/>
      <c r="G59" s="330"/>
      <c r="H59" s="331"/>
    </row>
    <row r="60" spans="1:11" ht="18.75" customHeight="1" x14ac:dyDescent="0.25">
      <c r="A60" s="56" t="s">
        <v>221</v>
      </c>
      <c r="B60" s="56">
        <v>22</v>
      </c>
      <c r="C60" s="304" t="s">
        <v>223</v>
      </c>
      <c r="D60" s="305"/>
      <c r="E60" s="329" t="s">
        <v>222</v>
      </c>
      <c r="F60" s="330"/>
      <c r="G60" s="330"/>
      <c r="H60" s="331"/>
    </row>
    <row r="61" spans="1:11" ht="34.5" customHeight="1" x14ac:dyDescent="0.25">
      <c r="A61" s="56" t="s">
        <v>137</v>
      </c>
      <c r="B61" s="56">
        <v>3</v>
      </c>
      <c r="C61" s="304" t="s">
        <v>224</v>
      </c>
      <c r="D61" s="305"/>
      <c r="E61" s="342" t="s">
        <v>225</v>
      </c>
      <c r="F61" s="339"/>
      <c r="G61" s="339"/>
      <c r="H61" s="340"/>
    </row>
    <row r="62" spans="1:11" ht="18.75" customHeight="1" x14ac:dyDescent="0.25">
      <c r="A62" s="56" t="s">
        <v>212</v>
      </c>
      <c r="B62" s="56">
        <v>1</v>
      </c>
      <c r="C62" s="304" t="s">
        <v>236</v>
      </c>
      <c r="D62" s="305"/>
      <c r="E62" s="361"/>
      <c r="F62" s="362"/>
      <c r="G62" s="362"/>
      <c r="H62" s="363"/>
    </row>
    <row r="63" spans="1:11" ht="18.75" customHeight="1" x14ac:dyDescent="0.25">
      <c r="A63" s="56" t="s">
        <v>147</v>
      </c>
      <c r="B63" s="56">
        <v>3</v>
      </c>
      <c r="C63" s="304" t="s">
        <v>236</v>
      </c>
      <c r="D63" s="305"/>
      <c r="E63" s="361"/>
      <c r="F63" s="362"/>
      <c r="G63" s="362"/>
      <c r="H63" s="363"/>
    </row>
    <row r="64" spans="1:11" ht="16.5" customHeight="1" x14ac:dyDescent="0.25">
      <c r="A64" s="56" t="s">
        <v>239</v>
      </c>
      <c r="B64" s="56">
        <v>3</v>
      </c>
      <c r="C64" s="304" t="s">
        <v>236</v>
      </c>
      <c r="D64" s="305"/>
      <c r="E64" s="329"/>
      <c r="F64" s="330"/>
      <c r="G64" s="330"/>
      <c r="H64" s="331"/>
    </row>
    <row r="65" spans="1:12" ht="33" customHeight="1" x14ac:dyDescent="0.25">
      <c r="A65" s="56" t="s">
        <v>255</v>
      </c>
      <c r="B65" s="56">
        <v>2</v>
      </c>
      <c r="C65" s="446" t="s">
        <v>257</v>
      </c>
      <c r="D65" s="447"/>
      <c r="E65" s="329"/>
      <c r="F65" s="330"/>
      <c r="G65" s="330"/>
      <c r="H65" s="331"/>
    </row>
    <row r="66" spans="1:12" ht="16.5" customHeight="1" x14ac:dyDescent="0.25">
      <c r="A66" s="56" t="s">
        <v>259</v>
      </c>
      <c r="B66" s="56">
        <v>3</v>
      </c>
      <c r="C66" s="304" t="s">
        <v>236</v>
      </c>
      <c r="D66" s="305"/>
      <c r="E66" s="329"/>
      <c r="F66" s="330"/>
      <c r="G66" s="330"/>
      <c r="H66" s="331"/>
    </row>
    <row r="67" spans="1:12" ht="84" customHeight="1" x14ac:dyDescent="0.25">
      <c r="A67" s="204" t="s">
        <v>259</v>
      </c>
      <c r="B67" s="56">
        <v>1</v>
      </c>
      <c r="C67" s="446" t="s">
        <v>268</v>
      </c>
      <c r="D67" s="447"/>
      <c r="E67" s="329" t="s">
        <v>270</v>
      </c>
      <c r="F67" s="403"/>
      <c r="G67" s="403"/>
      <c r="H67" s="404"/>
    </row>
    <row r="68" spans="1:12" ht="85.5" customHeight="1" x14ac:dyDescent="0.25">
      <c r="A68" s="204" t="s">
        <v>266</v>
      </c>
      <c r="B68" s="56">
        <v>1</v>
      </c>
      <c r="C68" s="446" t="s">
        <v>269</v>
      </c>
      <c r="D68" s="447"/>
      <c r="E68" s="329" t="s">
        <v>271</v>
      </c>
      <c r="F68" s="403"/>
      <c r="G68" s="403"/>
      <c r="H68" s="404"/>
    </row>
    <row r="69" spans="1:12" ht="102" customHeight="1" x14ac:dyDescent="0.25">
      <c r="A69" s="221" t="s">
        <v>267</v>
      </c>
      <c r="B69" s="56">
        <v>1</v>
      </c>
      <c r="C69" s="446" t="s">
        <v>268</v>
      </c>
      <c r="D69" s="447"/>
      <c r="E69" s="329" t="s">
        <v>271</v>
      </c>
      <c r="F69" s="403"/>
      <c r="G69" s="403"/>
      <c r="H69" s="404"/>
    </row>
    <row r="70" spans="1:12" ht="16.5" customHeight="1" x14ac:dyDescent="0.25">
      <c r="A70" s="258" t="s">
        <v>276</v>
      </c>
      <c r="B70" s="48">
        <v>3</v>
      </c>
      <c r="C70" s="304" t="s">
        <v>277</v>
      </c>
      <c r="D70" s="305"/>
      <c r="E70" s="329"/>
      <c r="F70" s="330"/>
      <c r="G70" s="330"/>
      <c r="H70" s="331"/>
    </row>
    <row r="71" spans="1:12" ht="19.5" customHeight="1" thickBot="1" x14ac:dyDescent="0.3">
      <c r="A71" s="256" t="s">
        <v>9</v>
      </c>
      <c r="B71" s="257">
        <f>SUM(B57:B70)</f>
        <v>48</v>
      </c>
      <c r="C71" s="242"/>
      <c r="D71" s="242"/>
      <c r="E71" s="242"/>
      <c r="F71" s="242"/>
      <c r="G71" s="242"/>
      <c r="H71" s="242"/>
      <c r="I71" s="242"/>
      <c r="J71" s="242"/>
      <c r="K71" s="242"/>
    </row>
    <row r="72" spans="1:12" ht="19.5" customHeight="1" thickBot="1" x14ac:dyDescent="0.3">
      <c r="A72" s="59"/>
      <c r="B72" s="59"/>
      <c r="C72" s="57"/>
      <c r="D72" s="57"/>
      <c r="E72" s="57"/>
      <c r="F72" s="57"/>
      <c r="G72" s="57"/>
      <c r="H72" s="60"/>
      <c r="I72" s="59"/>
    </row>
    <row r="73" spans="1:12" ht="19.5" thickBot="1" x14ac:dyDescent="0.35">
      <c r="A73" s="373" t="s">
        <v>28</v>
      </c>
      <c r="B73" s="374"/>
      <c r="C73" s="61" t="s">
        <v>29</v>
      </c>
      <c r="D73" s="61" t="s">
        <v>30</v>
      </c>
      <c r="E73" s="64" t="s">
        <v>31</v>
      </c>
      <c r="F73" s="408" t="s">
        <v>34</v>
      </c>
      <c r="G73" s="409"/>
      <c r="H73" s="410"/>
    </row>
    <row r="74" spans="1:12" ht="16.5" thickBot="1" x14ac:dyDescent="0.3">
      <c r="A74" s="411" t="s">
        <v>32</v>
      </c>
      <c r="B74" s="412"/>
      <c r="C74" s="62">
        <v>2829</v>
      </c>
      <c r="D74" s="62">
        <v>1822</v>
      </c>
      <c r="E74" s="63">
        <v>3</v>
      </c>
      <c r="F74" s="443" t="s">
        <v>35</v>
      </c>
      <c r="G74" s="444"/>
      <c r="H74" s="445"/>
    </row>
    <row r="75" spans="1:12" ht="16.5" thickBot="1" x14ac:dyDescent="0.3">
      <c r="A75" s="411" t="s">
        <v>33</v>
      </c>
      <c r="B75" s="412"/>
      <c r="C75" s="62">
        <v>706</v>
      </c>
      <c r="D75" s="62">
        <v>402</v>
      </c>
      <c r="E75" s="63">
        <v>5</v>
      </c>
      <c r="F75" s="440" t="s">
        <v>36</v>
      </c>
      <c r="G75" s="441"/>
      <c r="H75" s="442"/>
    </row>
    <row r="76" spans="1:12" ht="16.5" thickBot="1" x14ac:dyDescent="0.3">
      <c r="A76" s="377" t="s">
        <v>9</v>
      </c>
      <c r="B76" s="378"/>
      <c r="C76" s="62">
        <f>SUM(C74:C75)</f>
        <v>3535</v>
      </c>
      <c r="D76" s="62">
        <f>SUM(D74:D75)</f>
        <v>2224</v>
      </c>
      <c r="E76" s="62">
        <f>SUM(E74:E75)</f>
        <v>8</v>
      </c>
      <c r="F76" s="440"/>
      <c r="G76" s="441"/>
      <c r="H76" s="442"/>
    </row>
    <row r="77" spans="1:12" ht="16.5" thickBot="1" x14ac:dyDescent="0.3">
      <c r="A77" s="47"/>
      <c r="B77" s="7"/>
      <c r="C77" s="1"/>
      <c r="D77" s="1"/>
      <c r="E77" s="1"/>
      <c r="F77" s="1"/>
      <c r="G77" s="1"/>
      <c r="I77" s="1"/>
      <c r="J77" s="1"/>
      <c r="K77" s="1"/>
    </row>
    <row r="78" spans="1:12" ht="16.5" thickBot="1" x14ac:dyDescent="0.3">
      <c r="A78" s="383" t="s">
        <v>11</v>
      </c>
      <c r="B78" s="384"/>
      <c r="C78" s="385" t="s">
        <v>5</v>
      </c>
      <c r="D78" s="386"/>
      <c r="E78" s="386"/>
      <c r="F78" s="386"/>
      <c r="G78" s="386"/>
      <c r="H78" s="386"/>
      <c r="I78" s="387"/>
      <c r="J78" s="435" t="s">
        <v>18</v>
      </c>
      <c r="K78" s="436"/>
      <c r="L78" s="436"/>
    </row>
    <row r="79" spans="1:12" ht="15.75" x14ac:dyDescent="0.25">
      <c r="A79" s="379" t="s">
        <v>4</v>
      </c>
      <c r="B79" s="380"/>
      <c r="C79" s="12" t="s">
        <v>22</v>
      </c>
      <c r="D79" s="12" t="s">
        <v>40</v>
      </c>
      <c r="E79" s="12" t="s">
        <v>6</v>
      </c>
      <c r="F79" s="12" t="s">
        <v>7</v>
      </c>
      <c r="G79" s="12" t="s">
        <v>8</v>
      </c>
      <c r="H79" s="12" t="s">
        <v>42</v>
      </c>
      <c r="I79" s="12" t="s">
        <v>13</v>
      </c>
      <c r="J79" s="437"/>
      <c r="K79" s="438"/>
      <c r="L79" s="439"/>
    </row>
    <row r="80" spans="1:12" ht="35.25" customHeight="1" x14ac:dyDescent="0.25">
      <c r="A80" s="389" t="s">
        <v>136</v>
      </c>
      <c r="B80" s="382"/>
      <c r="C80" s="54"/>
      <c r="D80" s="54"/>
      <c r="E80" s="54"/>
      <c r="F80" s="54"/>
      <c r="G80" s="54">
        <v>2</v>
      </c>
      <c r="H80" s="54"/>
      <c r="I80" s="146" t="s">
        <v>210</v>
      </c>
      <c r="J80" s="342" t="s">
        <v>149</v>
      </c>
      <c r="K80" s="339"/>
      <c r="L80" s="340"/>
    </row>
    <row r="81" spans="1:12" ht="15.75" x14ac:dyDescent="0.25">
      <c r="A81" s="389" t="s">
        <v>129</v>
      </c>
      <c r="B81" s="382"/>
      <c r="C81" s="54"/>
      <c r="D81" s="54"/>
      <c r="E81" s="54"/>
      <c r="F81" s="54"/>
      <c r="G81" s="54">
        <v>5</v>
      </c>
      <c r="H81" s="146"/>
      <c r="I81" s="54"/>
      <c r="J81" s="342" t="s">
        <v>235</v>
      </c>
      <c r="K81" s="339"/>
      <c r="L81" s="340"/>
    </row>
    <row r="82" spans="1:12" ht="15.75" x14ac:dyDescent="0.25">
      <c r="A82" s="390" t="s">
        <v>147</v>
      </c>
      <c r="B82" s="391"/>
      <c r="C82" s="66"/>
      <c r="D82" s="54"/>
      <c r="E82" s="66"/>
      <c r="F82" s="66"/>
      <c r="G82" s="67"/>
      <c r="H82" s="67"/>
      <c r="I82" s="68"/>
      <c r="J82" s="342"/>
      <c r="K82" s="339"/>
      <c r="L82" s="340"/>
    </row>
    <row r="83" spans="1:12" ht="54" customHeight="1" x14ac:dyDescent="0.25">
      <c r="A83" s="381" t="s">
        <v>194</v>
      </c>
      <c r="B83" s="382"/>
      <c r="C83" s="30"/>
      <c r="D83" s="30"/>
      <c r="E83" s="30"/>
      <c r="F83" s="30"/>
      <c r="G83" s="30"/>
      <c r="H83" s="30"/>
      <c r="I83" s="30" t="s">
        <v>249</v>
      </c>
      <c r="J83" s="323" t="s">
        <v>250</v>
      </c>
      <c r="K83" s="324"/>
      <c r="L83" s="325"/>
    </row>
    <row r="84" spans="1:12" ht="15.75" x14ac:dyDescent="0.25">
      <c r="A84" s="381" t="s">
        <v>251</v>
      </c>
      <c r="B84" s="382"/>
      <c r="C84" s="30"/>
      <c r="D84" s="30">
        <v>2</v>
      </c>
      <c r="E84" s="30"/>
      <c r="F84" s="30"/>
      <c r="G84" s="30"/>
      <c r="H84" s="30"/>
      <c r="I84" s="30"/>
      <c r="J84" s="323"/>
      <c r="K84" s="324"/>
      <c r="L84" s="325"/>
    </row>
    <row r="85" spans="1:12" ht="30.75" customHeight="1" x14ac:dyDescent="0.25">
      <c r="A85" s="390" t="s">
        <v>253</v>
      </c>
      <c r="B85" s="391"/>
      <c r="C85" s="66"/>
      <c r="D85" s="66"/>
      <c r="E85" s="66"/>
      <c r="F85" s="66"/>
      <c r="G85" s="67">
        <v>2</v>
      </c>
      <c r="H85" s="67"/>
      <c r="I85" s="68"/>
      <c r="J85" s="342" t="s">
        <v>254</v>
      </c>
      <c r="K85" s="339"/>
      <c r="L85" s="340"/>
    </row>
    <row r="86" spans="1:12" ht="16.5" thickBot="1" x14ac:dyDescent="0.3">
      <c r="A86" s="381" t="s">
        <v>340</v>
      </c>
      <c r="B86" s="382"/>
      <c r="C86" s="54"/>
      <c r="D86" s="54"/>
      <c r="E86" s="54">
        <v>20</v>
      </c>
      <c r="F86" s="54">
        <v>20</v>
      </c>
      <c r="G86" s="54"/>
      <c r="H86" s="54"/>
      <c r="I86" s="54"/>
      <c r="J86" s="342"/>
      <c r="K86" s="339"/>
      <c r="L86" s="340"/>
    </row>
    <row r="87" spans="1:12" ht="16.5" thickBot="1" x14ac:dyDescent="0.3">
      <c r="A87" s="395" t="s">
        <v>21</v>
      </c>
      <c r="B87" s="396"/>
      <c r="C87" s="31">
        <f t="shared" ref="C87:H87" si="0">SUM(C80:C86)</f>
        <v>0</v>
      </c>
      <c r="D87" s="31">
        <f t="shared" si="0"/>
        <v>2</v>
      </c>
      <c r="E87" s="31">
        <f t="shared" si="0"/>
        <v>20</v>
      </c>
      <c r="F87" s="31">
        <f t="shared" si="0"/>
        <v>20</v>
      </c>
      <c r="G87" s="31">
        <f t="shared" si="0"/>
        <v>9</v>
      </c>
      <c r="H87" s="31">
        <f t="shared" si="0"/>
        <v>0</v>
      </c>
      <c r="I87" s="31">
        <f>COUNTIF(I80:I86, "&lt;&gt;")</f>
        <v>2</v>
      </c>
      <c r="J87" s="432"/>
      <c r="K87" s="433"/>
      <c r="L87" s="434"/>
    </row>
    <row r="88" spans="1:12" ht="13.5" thickBot="1" x14ac:dyDescent="0.25"/>
    <row r="89" spans="1:12" ht="19.5" thickBot="1" x14ac:dyDescent="0.35">
      <c r="A89" s="69" t="s">
        <v>72</v>
      </c>
      <c r="B89" s="70"/>
      <c r="C89" s="70"/>
      <c r="D89" s="70"/>
      <c r="E89" s="71"/>
    </row>
    <row r="90" spans="1:12" ht="15.75" x14ac:dyDescent="0.25">
      <c r="A90" s="388"/>
      <c r="B90" s="388"/>
      <c r="C90" s="12" t="s">
        <v>17</v>
      </c>
    </row>
    <row r="91" spans="1:12" ht="15.75" x14ac:dyDescent="0.25">
      <c r="A91" s="381" t="s">
        <v>73</v>
      </c>
      <c r="B91" s="382"/>
      <c r="C91">
        <v>50</v>
      </c>
    </row>
    <row r="92" spans="1:12" ht="13.5" thickBot="1" x14ac:dyDescent="0.25"/>
    <row r="93" spans="1:12" ht="16.5" thickBot="1" x14ac:dyDescent="0.3">
      <c r="A93" s="383" t="s">
        <v>43</v>
      </c>
      <c r="B93" s="384"/>
      <c r="C93" s="385" t="s">
        <v>5</v>
      </c>
      <c r="D93" s="386"/>
      <c r="E93" s="386"/>
      <c r="F93" s="386"/>
      <c r="G93" s="386"/>
      <c r="H93" s="386"/>
      <c r="I93" s="386"/>
      <c r="J93" s="387"/>
      <c r="K93" s="79"/>
      <c r="L93" s="80" t="s">
        <v>37</v>
      </c>
    </row>
    <row r="94" spans="1:12" ht="63" x14ac:dyDescent="0.25">
      <c r="A94" s="379" t="s">
        <v>4</v>
      </c>
      <c r="B94" s="380"/>
      <c r="C94" s="12" t="s">
        <v>22</v>
      </c>
      <c r="D94" s="12" t="s">
        <v>40</v>
      </c>
      <c r="E94" s="12" t="s">
        <v>6</v>
      </c>
      <c r="F94" s="12" t="s">
        <v>7</v>
      </c>
      <c r="G94" s="12" t="s">
        <v>8</v>
      </c>
      <c r="H94" s="12" t="s">
        <v>42</v>
      </c>
      <c r="I94" s="58" t="s">
        <v>27</v>
      </c>
      <c r="J94" s="58" t="s">
        <v>13</v>
      </c>
      <c r="K94" s="58" t="s">
        <v>38</v>
      </c>
      <c r="L94" s="81"/>
    </row>
    <row r="95" spans="1:12" ht="15.75" x14ac:dyDescent="0.25">
      <c r="A95" s="381" t="s">
        <v>163</v>
      </c>
      <c r="B95" s="382"/>
      <c r="C95" s="30"/>
      <c r="D95" s="30"/>
      <c r="E95" s="30"/>
      <c r="F95" s="30"/>
      <c r="G95" s="30"/>
      <c r="H95" s="30"/>
      <c r="I95" s="82">
        <v>332</v>
      </c>
      <c r="J95" s="82"/>
      <c r="K95" s="83"/>
      <c r="L95" s="83"/>
    </row>
    <row r="96" spans="1:12" ht="15.75" x14ac:dyDescent="0.25">
      <c r="A96" s="381" t="s">
        <v>155</v>
      </c>
      <c r="B96" s="382"/>
      <c r="C96" s="30"/>
      <c r="D96" s="30"/>
      <c r="E96" s="30"/>
      <c r="F96" s="30"/>
      <c r="G96" s="30"/>
      <c r="H96" s="30"/>
      <c r="I96" s="82">
        <v>475</v>
      </c>
      <c r="J96" s="82"/>
      <c r="K96" s="83"/>
      <c r="L96" s="82"/>
    </row>
    <row r="97" spans="1:12" ht="15.75" x14ac:dyDescent="0.25">
      <c r="A97" s="381" t="s">
        <v>185</v>
      </c>
      <c r="B97" s="382"/>
      <c r="C97" s="30">
        <v>280</v>
      </c>
      <c r="D97" s="30">
        <v>2</v>
      </c>
      <c r="E97" s="30">
        <v>24</v>
      </c>
      <c r="F97" s="30">
        <v>16</v>
      </c>
      <c r="G97" s="30">
        <v>4</v>
      </c>
      <c r="H97" s="30">
        <v>16</v>
      </c>
      <c r="I97" s="83"/>
      <c r="J97" s="83" t="s">
        <v>187</v>
      </c>
      <c r="K97" s="83"/>
      <c r="L97" s="83" t="s">
        <v>186</v>
      </c>
    </row>
    <row r="98" spans="1:12" ht="15.75" x14ac:dyDescent="0.25">
      <c r="A98" s="381" t="s">
        <v>203</v>
      </c>
      <c r="B98" s="382"/>
      <c r="C98" s="30"/>
      <c r="D98" s="30"/>
      <c r="E98" s="30"/>
      <c r="F98" s="30"/>
      <c r="G98" s="30"/>
      <c r="H98" s="30"/>
      <c r="I98" s="253" t="s">
        <v>204</v>
      </c>
      <c r="J98" s="83"/>
      <c r="K98" s="82"/>
      <c r="L98" s="82"/>
    </row>
    <row r="99" spans="1:12" ht="15.75" x14ac:dyDescent="0.25">
      <c r="A99" s="392" t="s">
        <v>207</v>
      </c>
      <c r="B99" s="392"/>
      <c r="C99" s="30"/>
      <c r="D99" s="30"/>
      <c r="E99" s="30">
        <v>4</v>
      </c>
      <c r="F99" s="30">
        <v>2</v>
      </c>
      <c r="G99" s="30"/>
      <c r="H99" s="30"/>
      <c r="I99" s="157">
        <v>750</v>
      </c>
      <c r="J99" s="83"/>
      <c r="K99" s="83"/>
      <c r="L99" s="83"/>
    </row>
    <row r="100" spans="1:12" ht="15.75" x14ac:dyDescent="0.25">
      <c r="A100" s="392" t="s">
        <v>216</v>
      </c>
      <c r="B100" s="392"/>
      <c r="C100" s="30"/>
      <c r="D100" s="30"/>
      <c r="E100" s="30"/>
      <c r="F100" s="30"/>
      <c r="G100" s="30"/>
      <c r="H100" s="30"/>
      <c r="I100" s="211">
        <v>50</v>
      </c>
      <c r="J100" s="83"/>
      <c r="K100" s="83"/>
      <c r="L100" s="83"/>
    </row>
    <row r="101" spans="1:12" ht="15.75" x14ac:dyDescent="0.25">
      <c r="A101" s="392" t="s">
        <v>220</v>
      </c>
      <c r="B101" s="392"/>
      <c r="C101" s="30"/>
      <c r="D101" s="30"/>
      <c r="E101" s="30">
        <v>2</v>
      </c>
      <c r="F101" s="30">
        <v>2</v>
      </c>
      <c r="G101" s="30"/>
      <c r="H101" s="30"/>
      <c r="I101" s="211">
        <v>125</v>
      </c>
      <c r="J101" s="83"/>
      <c r="K101" s="83"/>
      <c r="L101" s="83"/>
    </row>
    <row r="102" spans="1:12" ht="16.5" thickBot="1" x14ac:dyDescent="0.3">
      <c r="A102" s="392" t="s">
        <v>280</v>
      </c>
      <c r="B102" s="392"/>
      <c r="C102" s="30"/>
      <c r="D102" s="30"/>
      <c r="E102" s="30">
        <v>7</v>
      </c>
      <c r="F102" s="30">
        <v>2</v>
      </c>
      <c r="G102" s="30"/>
      <c r="H102" s="30"/>
      <c r="I102" s="211">
        <f>807+432+148</f>
        <v>1387</v>
      </c>
      <c r="J102" s="83" t="s">
        <v>228</v>
      </c>
      <c r="K102" s="83"/>
      <c r="L102" s="83"/>
    </row>
    <row r="103" spans="1:12" ht="16.5" thickBot="1" x14ac:dyDescent="0.3">
      <c r="A103" s="375" t="s">
        <v>39</v>
      </c>
      <c r="B103" s="376"/>
      <c r="C103" s="23">
        <f t="shared" ref="C103:J103" si="1">SUM(C95:C102)</f>
        <v>280</v>
      </c>
      <c r="D103" s="23">
        <f t="shared" si="1"/>
        <v>2</v>
      </c>
      <c r="E103" s="23">
        <f t="shared" si="1"/>
        <v>37</v>
      </c>
      <c r="F103" s="23">
        <f t="shared" si="1"/>
        <v>22</v>
      </c>
      <c r="G103" s="23">
        <f t="shared" si="1"/>
        <v>4</v>
      </c>
      <c r="H103" s="23">
        <f t="shared" si="1"/>
        <v>16</v>
      </c>
      <c r="I103" s="23">
        <f t="shared" si="1"/>
        <v>3119</v>
      </c>
      <c r="J103" s="23">
        <f t="shared" si="1"/>
        <v>0</v>
      </c>
      <c r="K103" s="65"/>
      <c r="L103" s="65"/>
    </row>
    <row r="104" spans="1:12" ht="15.75" x14ac:dyDescent="0.25">
      <c r="A104" s="151" t="s">
        <v>66</v>
      </c>
    </row>
  </sheetData>
  <mergeCells count="121">
    <mergeCell ref="A74:B74"/>
    <mergeCell ref="F74:H74"/>
    <mergeCell ref="A75:B75"/>
    <mergeCell ref="F75:H75"/>
    <mergeCell ref="A78:B78"/>
    <mergeCell ref="A101:B101"/>
    <mergeCell ref="A102:B102"/>
    <mergeCell ref="C64:D64"/>
    <mergeCell ref="E64:H64"/>
    <mergeCell ref="C70:D70"/>
    <mergeCell ref="E70:H70"/>
    <mergeCell ref="A73:B73"/>
    <mergeCell ref="F73:H73"/>
    <mergeCell ref="C65:D65"/>
    <mergeCell ref="C66:D66"/>
    <mergeCell ref="E65:H65"/>
    <mergeCell ref="E66:H66"/>
    <mergeCell ref="C67:D67"/>
    <mergeCell ref="C68:D68"/>
    <mergeCell ref="C69:D69"/>
    <mergeCell ref="E67:H67"/>
    <mergeCell ref="E68:H68"/>
    <mergeCell ref="E69:H69"/>
    <mergeCell ref="A85:B85"/>
    <mergeCell ref="C78:I78"/>
    <mergeCell ref="J78:L78"/>
    <mergeCell ref="A79:B79"/>
    <mergeCell ref="J79:L79"/>
    <mergeCell ref="F76:H76"/>
    <mergeCell ref="A81:B81"/>
    <mergeCell ref="J82:L82"/>
    <mergeCell ref="J83:L83"/>
    <mergeCell ref="J84:L84"/>
    <mergeCell ref="A103:B103"/>
    <mergeCell ref="A76:B76"/>
    <mergeCell ref="A96:B96"/>
    <mergeCell ref="A97:B97"/>
    <mergeCell ref="A98:B98"/>
    <mergeCell ref="A99:B99"/>
    <mergeCell ref="A87:B87"/>
    <mergeCell ref="A80:B80"/>
    <mergeCell ref="J87:L87"/>
    <mergeCell ref="A93:B93"/>
    <mergeCell ref="A94:B94"/>
    <mergeCell ref="A95:B95"/>
    <mergeCell ref="A90:B90"/>
    <mergeCell ref="A91:B91"/>
    <mergeCell ref="C93:J93"/>
    <mergeCell ref="J80:L80"/>
    <mergeCell ref="A100:B100"/>
    <mergeCell ref="J81:L81"/>
    <mergeCell ref="J85:L85"/>
    <mergeCell ref="J86:L86"/>
    <mergeCell ref="A82:B82"/>
    <mergeCell ref="A83:B83"/>
    <mergeCell ref="A84:B84"/>
    <mergeCell ref="A86:B86"/>
    <mergeCell ref="A1:C1"/>
    <mergeCell ref="D1:G1"/>
    <mergeCell ref="A3:B3"/>
    <mergeCell ref="C3:D3"/>
    <mergeCell ref="F22:I22"/>
    <mergeCell ref="F23:I23"/>
    <mergeCell ref="F24:I24"/>
    <mergeCell ref="E12:H12"/>
    <mergeCell ref="F13:I13"/>
    <mergeCell ref="F20:I20"/>
    <mergeCell ref="F21:I21"/>
    <mergeCell ref="F15:I15"/>
    <mergeCell ref="F16:I16"/>
    <mergeCell ref="F17:I17"/>
    <mergeCell ref="F4:I4"/>
    <mergeCell ref="F5:I5"/>
    <mergeCell ref="F6:I6"/>
    <mergeCell ref="F7:I7"/>
    <mergeCell ref="F8:I8"/>
    <mergeCell ref="F9:I9"/>
    <mergeCell ref="F10:I10"/>
    <mergeCell ref="A14:I14"/>
    <mergeCell ref="F25:I25"/>
    <mergeCell ref="F26:I26"/>
    <mergeCell ref="F27:I27"/>
    <mergeCell ref="F43:I43"/>
    <mergeCell ref="F48:I48"/>
    <mergeCell ref="F18:I18"/>
    <mergeCell ref="F40:I40"/>
    <mergeCell ref="F41:I41"/>
    <mergeCell ref="F42:I42"/>
    <mergeCell ref="F28:I28"/>
    <mergeCell ref="F46:I46"/>
    <mergeCell ref="F31:I31"/>
    <mergeCell ref="F29:I29"/>
    <mergeCell ref="F37:I37"/>
    <mergeCell ref="F38:I38"/>
    <mergeCell ref="F39:I39"/>
    <mergeCell ref="F47:I47"/>
    <mergeCell ref="F45:I45"/>
    <mergeCell ref="F44:I44"/>
    <mergeCell ref="F19:I19"/>
    <mergeCell ref="C58:D58"/>
    <mergeCell ref="E58:H58"/>
    <mergeCell ref="F35:I35"/>
    <mergeCell ref="C63:D63"/>
    <mergeCell ref="E63:H63"/>
    <mergeCell ref="A55:B55"/>
    <mergeCell ref="C55:D55"/>
    <mergeCell ref="E55:H55"/>
    <mergeCell ref="E61:H61"/>
    <mergeCell ref="C62:D62"/>
    <mergeCell ref="C56:D56"/>
    <mergeCell ref="E56:H56"/>
    <mergeCell ref="C57:D57"/>
    <mergeCell ref="E57:H57"/>
    <mergeCell ref="C59:D59"/>
    <mergeCell ref="E59:H59"/>
    <mergeCell ref="C60:D60"/>
    <mergeCell ref="E60:H60"/>
    <mergeCell ref="C61:D61"/>
    <mergeCell ref="E62:H62"/>
    <mergeCell ref="A50:F50"/>
    <mergeCell ref="A36:B36"/>
  </mergeCells>
  <hyperlinks>
    <hyperlink ref="F74" r:id="rId1" xr:uid="{00000000-0004-0000-0100-000000000000}"/>
    <hyperlink ref="F75" r:id="rId2" xr:uid="{00000000-0004-0000-0100-000001000000}"/>
  </hyperlinks>
  <pageMargins left="0.23622047244094491" right="0.23622047244094491" top="0.74803149606299213" bottom="0.74803149606299213" header="0.31496062992125984" footer="0.31496062992125984"/>
  <pageSetup paperSize="8" scale="54" orientation="portrait" r:id="rId3"/>
  <headerFooter alignWithMargins="0"/>
  <colBreaks count="1" manualBreakCount="1">
    <brk id="7" max="78" man="1"/>
  </colBreaks>
  <legacy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79"/>
  <sheetViews>
    <sheetView topLeftCell="A4" zoomScale="70" zoomScaleNormal="70" workbookViewId="0">
      <selection activeCell="E23" sqref="E23"/>
    </sheetView>
  </sheetViews>
  <sheetFormatPr defaultRowHeight="12.75" x14ac:dyDescent="0.2"/>
  <cols>
    <col min="1" max="1" width="36" bestFit="1" customWidth="1"/>
    <col min="2" max="2" width="17.5703125" bestFit="1" customWidth="1"/>
    <col min="3" max="3" width="16.85546875" customWidth="1"/>
    <col min="4" max="4" width="12.42578125" customWidth="1"/>
    <col min="5" max="5" width="21.5703125" customWidth="1"/>
    <col min="6" max="6" width="13" customWidth="1"/>
    <col min="7" max="7" width="10.85546875" customWidth="1"/>
    <col min="8" max="8" width="12.140625" style="1" customWidth="1"/>
    <col min="9" max="9" width="23" customWidth="1"/>
    <col min="10" max="10" width="24.140625" customWidth="1"/>
    <col min="11" max="11" width="30" customWidth="1"/>
    <col min="12" max="12" width="22" customWidth="1"/>
  </cols>
  <sheetData>
    <row r="1" spans="1:9" ht="24.75" customHeight="1" thickBot="1" x14ac:dyDescent="0.4">
      <c r="A1" s="309" t="s">
        <v>0</v>
      </c>
      <c r="B1" s="310"/>
      <c r="C1" s="311"/>
      <c r="D1" s="312" t="s">
        <v>95</v>
      </c>
      <c r="E1" s="314"/>
      <c r="F1" s="314"/>
      <c r="G1" s="315"/>
      <c r="H1" s="4"/>
      <c r="I1" s="1"/>
    </row>
    <row r="2" spans="1:9" ht="24.75" customHeight="1" thickBot="1" x14ac:dyDescent="0.3">
      <c r="A2" s="20"/>
      <c r="B2" s="1"/>
      <c r="C2" s="1"/>
      <c r="D2" s="1"/>
      <c r="E2" s="3"/>
      <c r="F2" s="3"/>
      <c r="G2" s="3"/>
      <c r="H2" s="4"/>
      <c r="I2" s="1"/>
    </row>
    <row r="3" spans="1:9" ht="16.5" thickBot="1" x14ac:dyDescent="0.3">
      <c r="A3" s="316"/>
      <c r="B3" s="316"/>
      <c r="C3" s="317" t="s">
        <v>10</v>
      </c>
      <c r="D3" s="318"/>
      <c r="E3" s="3"/>
      <c r="F3" s="3"/>
      <c r="G3" s="3"/>
      <c r="H3" s="4"/>
      <c r="I3" s="1"/>
    </row>
    <row r="4" spans="1:9" ht="55.5" customHeight="1" thickBot="1" x14ac:dyDescent="0.35">
      <c r="A4" s="25" t="s">
        <v>1</v>
      </c>
      <c r="B4" s="26" t="s">
        <v>2</v>
      </c>
      <c r="C4" s="27" t="s">
        <v>16</v>
      </c>
      <c r="D4" s="27" t="s">
        <v>15</v>
      </c>
      <c r="E4" s="240" t="s">
        <v>117</v>
      </c>
      <c r="F4" s="306" t="s">
        <v>118</v>
      </c>
      <c r="G4" s="307"/>
      <c r="H4" s="307"/>
      <c r="I4" s="308"/>
    </row>
    <row r="5" spans="1:9" ht="19.5" thickBot="1" x14ac:dyDescent="0.35">
      <c r="A5" s="233" t="s">
        <v>19</v>
      </c>
      <c r="B5" s="13"/>
      <c r="C5" s="14"/>
      <c r="D5" s="14"/>
      <c r="E5" s="13"/>
      <c r="F5" s="319"/>
      <c r="G5" s="319"/>
      <c r="H5" s="319"/>
      <c r="I5" s="319"/>
    </row>
    <row r="6" spans="1:9" ht="15.75" x14ac:dyDescent="0.25">
      <c r="A6" s="43" t="s">
        <v>82</v>
      </c>
      <c r="B6" s="5">
        <v>3</v>
      </c>
      <c r="C6" s="5">
        <v>12</v>
      </c>
      <c r="D6" s="5">
        <v>69</v>
      </c>
      <c r="E6" s="236">
        <v>1</v>
      </c>
      <c r="F6" s="320" t="s">
        <v>326</v>
      </c>
      <c r="G6" s="321"/>
      <c r="H6" s="321"/>
      <c r="I6" s="322"/>
    </row>
    <row r="7" spans="1:9" ht="15.75" x14ac:dyDescent="0.25">
      <c r="A7" s="43" t="s">
        <v>332</v>
      </c>
      <c r="B7" s="5">
        <v>2</v>
      </c>
      <c r="C7" s="5">
        <v>66</v>
      </c>
      <c r="D7" s="5">
        <v>110</v>
      </c>
      <c r="E7" s="237"/>
      <c r="F7" s="323" t="s">
        <v>296</v>
      </c>
      <c r="G7" s="324"/>
      <c r="H7" s="324"/>
      <c r="I7" s="325"/>
    </row>
    <row r="8" spans="1:9" ht="16.5" thickBot="1" x14ac:dyDescent="0.3">
      <c r="A8" s="43" t="s">
        <v>333</v>
      </c>
      <c r="B8" s="5">
        <v>3</v>
      </c>
      <c r="C8" s="5">
        <v>9</v>
      </c>
      <c r="D8" s="5">
        <v>58</v>
      </c>
      <c r="E8" s="237">
        <v>1</v>
      </c>
      <c r="F8" s="323" t="s">
        <v>261</v>
      </c>
      <c r="G8" s="324"/>
      <c r="H8" s="324"/>
      <c r="I8" s="325"/>
    </row>
    <row r="9" spans="1:9" ht="15.75" customHeight="1" thickBot="1" x14ac:dyDescent="0.3">
      <c r="A9" s="22" t="s">
        <v>21</v>
      </c>
      <c r="B9" s="23">
        <f>SUM(B6:B8)</f>
        <v>8</v>
      </c>
      <c r="C9" s="23">
        <f>SUM(C6:C8)</f>
        <v>87</v>
      </c>
      <c r="D9" s="23">
        <f>SUM(D6:D8)</f>
        <v>237</v>
      </c>
      <c r="E9" s="239">
        <f>SUM(E6:E8)</f>
        <v>2</v>
      </c>
      <c r="F9" s="234"/>
      <c r="G9" s="234"/>
      <c r="H9" s="234"/>
      <c r="I9" s="235"/>
    </row>
    <row r="10" spans="1:9" ht="21.75" customHeight="1" thickBot="1" x14ac:dyDescent="0.25">
      <c r="A10" s="18"/>
      <c r="B10" s="19"/>
      <c r="C10" s="19"/>
      <c r="D10" s="19"/>
      <c r="E10" s="448"/>
      <c r="F10" s="448"/>
      <c r="G10" s="448"/>
      <c r="H10" s="448"/>
      <c r="I10" s="1"/>
    </row>
    <row r="11" spans="1:9" ht="55.5" customHeight="1" thickBot="1" x14ac:dyDescent="0.35">
      <c r="A11" s="25" t="s">
        <v>1</v>
      </c>
      <c r="B11" s="26" t="s">
        <v>2</v>
      </c>
      <c r="C11" s="27" t="s">
        <v>16</v>
      </c>
      <c r="D11" s="27" t="s">
        <v>15</v>
      </c>
      <c r="E11" s="27" t="s">
        <v>85</v>
      </c>
      <c r="F11" s="332" t="s">
        <v>18</v>
      </c>
      <c r="G11" s="449"/>
      <c r="H11" s="449"/>
      <c r="I11" s="450"/>
    </row>
    <row r="12" spans="1:9" s="28" customFormat="1" ht="26.25" customHeight="1" thickBot="1" x14ac:dyDescent="0.35">
      <c r="A12" s="335" t="s">
        <v>3</v>
      </c>
      <c r="B12" s="336"/>
      <c r="C12" s="336"/>
      <c r="D12" s="336"/>
      <c r="E12" s="336"/>
      <c r="F12" s="336"/>
      <c r="G12" s="336"/>
      <c r="H12" s="336"/>
      <c r="I12" s="336"/>
    </row>
    <row r="13" spans="1:9" ht="20.100000000000001" customHeight="1" x14ac:dyDescent="0.25">
      <c r="A13" s="42" t="s">
        <v>82</v>
      </c>
      <c r="B13" s="10">
        <v>6</v>
      </c>
      <c r="C13" s="10">
        <v>46</v>
      </c>
      <c r="D13" s="10">
        <v>0</v>
      </c>
      <c r="E13" s="10">
        <v>104</v>
      </c>
      <c r="F13" s="320" t="s">
        <v>327</v>
      </c>
      <c r="G13" s="321"/>
      <c r="H13" s="321"/>
      <c r="I13" s="322"/>
    </row>
    <row r="14" spans="1:9" ht="15.75" x14ac:dyDescent="0.25">
      <c r="A14" s="40" t="s">
        <v>92</v>
      </c>
      <c r="B14" s="10">
        <v>42</v>
      </c>
      <c r="C14" s="10">
        <v>378</v>
      </c>
      <c r="D14" s="10">
        <v>0</v>
      </c>
      <c r="E14" s="216">
        <v>946</v>
      </c>
      <c r="F14" s="354"/>
      <c r="G14" s="355"/>
      <c r="H14" s="355"/>
      <c r="I14" s="356"/>
    </row>
    <row r="15" spans="1:9" ht="15.75" x14ac:dyDescent="0.25">
      <c r="A15" s="41" t="s">
        <v>97</v>
      </c>
      <c r="B15" s="21">
        <v>5</v>
      </c>
      <c r="C15" s="21">
        <v>36</v>
      </c>
      <c r="D15" s="21"/>
      <c r="E15" s="21">
        <v>108</v>
      </c>
      <c r="F15" s="323"/>
      <c r="G15" s="324"/>
      <c r="H15" s="324"/>
      <c r="I15" s="325"/>
    </row>
    <row r="16" spans="1:9" ht="15.75" x14ac:dyDescent="0.25">
      <c r="A16" s="41" t="s">
        <v>98</v>
      </c>
      <c r="B16" s="21">
        <v>9</v>
      </c>
      <c r="C16" s="21">
        <v>47</v>
      </c>
      <c r="D16" s="21"/>
      <c r="E16" s="21">
        <v>141</v>
      </c>
      <c r="F16" s="323"/>
      <c r="G16" s="324"/>
      <c r="H16" s="324"/>
      <c r="I16" s="325"/>
    </row>
    <row r="17" spans="1:11" ht="15.75" x14ac:dyDescent="0.25">
      <c r="A17" s="41" t="s">
        <v>292</v>
      </c>
      <c r="B17" s="21">
        <v>1</v>
      </c>
      <c r="C17" s="21">
        <v>7</v>
      </c>
      <c r="D17" s="21">
        <v>1</v>
      </c>
      <c r="E17" s="21">
        <v>16</v>
      </c>
      <c r="F17" s="323"/>
      <c r="G17" s="324"/>
      <c r="H17" s="324"/>
      <c r="I17" s="325"/>
    </row>
    <row r="18" spans="1:11" ht="15.75" customHeight="1" x14ac:dyDescent="0.25">
      <c r="A18" s="41" t="s">
        <v>121</v>
      </c>
      <c r="B18" s="21">
        <v>2</v>
      </c>
      <c r="C18" s="21">
        <v>9</v>
      </c>
      <c r="D18" s="21">
        <v>4</v>
      </c>
      <c r="E18" s="21">
        <v>34</v>
      </c>
      <c r="F18" s="323"/>
      <c r="G18" s="324"/>
      <c r="H18" s="324"/>
      <c r="I18" s="325"/>
    </row>
    <row r="19" spans="1:11" ht="15.75" customHeight="1" x14ac:dyDescent="0.25">
      <c r="A19" s="41" t="s">
        <v>298</v>
      </c>
      <c r="B19" s="21">
        <v>1</v>
      </c>
      <c r="C19" s="21">
        <v>6</v>
      </c>
      <c r="D19" s="21">
        <v>0</v>
      </c>
      <c r="E19" s="21">
        <v>12</v>
      </c>
      <c r="F19" s="354" t="s">
        <v>297</v>
      </c>
      <c r="G19" s="355"/>
      <c r="H19" s="355"/>
      <c r="I19" s="356"/>
    </row>
    <row r="20" spans="1:11" ht="15.75" x14ac:dyDescent="0.25">
      <c r="A20" s="45" t="s">
        <v>306</v>
      </c>
      <c r="B20" s="5">
        <v>1</v>
      </c>
      <c r="C20" s="5">
        <v>7</v>
      </c>
      <c r="D20" s="5">
        <v>0</v>
      </c>
      <c r="E20" s="5">
        <v>7</v>
      </c>
      <c r="F20" s="342"/>
      <c r="G20" s="339"/>
      <c r="H20" s="339"/>
      <c r="I20" s="340"/>
    </row>
    <row r="21" spans="1:11" ht="15.75" x14ac:dyDescent="0.25">
      <c r="A21" s="40" t="s">
        <v>317</v>
      </c>
      <c r="B21" s="5">
        <v>16</v>
      </c>
      <c r="C21" s="5"/>
      <c r="D21" s="5"/>
      <c r="E21" s="5">
        <v>106</v>
      </c>
      <c r="F21" s="342" t="s">
        <v>318</v>
      </c>
      <c r="G21" s="339"/>
      <c r="H21" s="339"/>
      <c r="I21" s="340"/>
    </row>
    <row r="22" spans="1:11" ht="15.75" x14ac:dyDescent="0.25">
      <c r="A22" s="40" t="s">
        <v>319</v>
      </c>
      <c r="B22" s="5">
        <v>14</v>
      </c>
      <c r="C22" s="5">
        <v>38</v>
      </c>
      <c r="D22" s="5">
        <v>1</v>
      </c>
      <c r="E22" s="5">
        <v>41.5</v>
      </c>
      <c r="F22" s="342"/>
      <c r="G22" s="339"/>
      <c r="H22" s="339"/>
      <c r="I22" s="340"/>
    </row>
    <row r="23" spans="1:11" ht="15.75" x14ac:dyDescent="0.25">
      <c r="A23" s="40" t="s">
        <v>320</v>
      </c>
      <c r="B23" s="5">
        <v>1</v>
      </c>
      <c r="C23" s="5">
        <v>2</v>
      </c>
      <c r="D23" s="5"/>
      <c r="E23" s="5">
        <v>1</v>
      </c>
      <c r="F23" s="342"/>
      <c r="G23" s="339"/>
      <c r="H23" s="339"/>
      <c r="I23" s="340"/>
    </row>
    <row r="24" spans="1:11" ht="15.75" x14ac:dyDescent="0.25">
      <c r="A24" s="41" t="s">
        <v>315</v>
      </c>
      <c r="B24" s="21">
        <v>8</v>
      </c>
      <c r="C24" s="53">
        <v>67</v>
      </c>
      <c r="D24" s="53">
        <v>2</v>
      </c>
      <c r="E24" s="53">
        <v>93.6</v>
      </c>
      <c r="F24" s="323" t="s">
        <v>316</v>
      </c>
      <c r="G24" s="324"/>
      <c r="H24" s="324"/>
      <c r="I24" s="325"/>
    </row>
    <row r="25" spans="1:11" ht="15.75" customHeight="1" x14ac:dyDescent="0.25">
      <c r="A25" s="41" t="s">
        <v>434</v>
      </c>
      <c r="B25" s="21">
        <v>4</v>
      </c>
      <c r="C25" s="53">
        <v>35</v>
      </c>
      <c r="D25" s="53">
        <v>5</v>
      </c>
      <c r="E25" s="53">
        <v>126</v>
      </c>
      <c r="F25" s="323" t="s">
        <v>435</v>
      </c>
      <c r="G25" s="324"/>
      <c r="H25" s="324"/>
      <c r="I25" s="325"/>
    </row>
    <row r="26" spans="1:11" ht="16.5" thickBot="1" x14ac:dyDescent="0.3">
      <c r="A26" s="43" t="s">
        <v>334</v>
      </c>
      <c r="B26" s="5">
        <v>2</v>
      </c>
      <c r="C26" s="5">
        <v>32</v>
      </c>
      <c r="D26" s="5">
        <v>0</v>
      </c>
      <c r="E26" s="5">
        <v>96</v>
      </c>
      <c r="F26" s="342" t="s">
        <v>335</v>
      </c>
      <c r="G26" s="339"/>
      <c r="H26" s="339"/>
      <c r="I26" s="340"/>
    </row>
    <row r="27" spans="1:11" ht="20.100000000000001" customHeight="1" thickBot="1" x14ac:dyDescent="0.3">
      <c r="A27" s="22" t="s">
        <v>21</v>
      </c>
      <c r="B27" s="23">
        <f>SUM(B13:B26)</f>
        <v>112</v>
      </c>
      <c r="C27" s="23">
        <f>SUM(C13:C26)</f>
        <v>710</v>
      </c>
      <c r="D27" s="23">
        <f>SUM(D13:D26)</f>
        <v>13</v>
      </c>
      <c r="E27" s="23">
        <f>SUM(E13:E26)</f>
        <v>1832.1</v>
      </c>
      <c r="F27" s="49"/>
      <c r="G27" s="50"/>
      <c r="H27" s="50"/>
      <c r="I27" s="51"/>
    </row>
    <row r="28" spans="1:11" ht="15.75" x14ac:dyDescent="0.25">
      <c r="A28" s="11"/>
      <c r="B28" s="4"/>
      <c r="C28" s="4"/>
      <c r="D28" s="4"/>
      <c r="E28" s="9"/>
      <c r="F28" s="9"/>
      <c r="G28" s="9"/>
      <c r="H28" s="9"/>
    </row>
    <row r="29" spans="1:11" ht="16.5" thickBot="1" x14ac:dyDescent="0.3">
      <c r="A29" s="11"/>
      <c r="B29" s="4"/>
      <c r="C29" s="4"/>
      <c r="D29" s="4"/>
      <c r="E29" s="9"/>
      <c r="F29" s="9"/>
      <c r="G29" s="9"/>
      <c r="H29" s="9"/>
    </row>
    <row r="30" spans="1:11" ht="55.5" customHeight="1" thickBot="1" x14ac:dyDescent="0.35">
      <c r="A30" s="25" t="s">
        <v>1</v>
      </c>
      <c r="B30" s="26" t="s">
        <v>2</v>
      </c>
      <c r="C30" s="27" t="s">
        <v>16</v>
      </c>
      <c r="D30" s="27" t="s">
        <v>15</v>
      </c>
      <c r="E30" s="26" t="s">
        <v>41</v>
      </c>
      <c r="F30" s="332" t="s">
        <v>18</v>
      </c>
      <c r="G30" s="333"/>
      <c r="H30" s="333"/>
      <c r="I30" s="334"/>
    </row>
    <row r="31" spans="1:11" ht="26.25" customHeight="1" thickBot="1" x14ac:dyDescent="0.35">
      <c r="A31" s="357" t="s">
        <v>20</v>
      </c>
      <c r="B31" s="333"/>
      <c r="C31" s="15"/>
      <c r="D31" s="15"/>
      <c r="E31" s="15"/>
      <c r="F31" s="16"/>
      <c r="G31" s="16"/>
      <c r="H31" s="16"/>
      <c r="I31" s="17"/>
    </row>
    <row r="32" spans="1:11" ht="24.75" customHeight="1" x14ac:dyDescent="0.25">
      <c r="A32" s="40" t="s">
        <v>285</v>
      </c>
      <c r="B32" s="30">
        <v>1</v>
      </c>
      <c r="C32" s="30">
        <v>25</v>
      </c>
      <c r="D32" s="30"/>
      <c r="E32" s="74"/>
      <c r="F32" s="323" t="s">
        <v>287</v>
      </c>
      <c r="G32" s="324"/>
      <c r="H32" s="324"/>
      <c r="I32" s="325"/>
      <c r="K32" s="6"/>
    </row>
    <row r="33" spans="1:11" ht="15.75" x14ac:dyDescent="0.25">
      <c r="A33" s="40" t="s">
        <v>288</v>
      </c>
      <c r="B33" s="5">
        <v>3</v>
      </c>
      <c r="C33" s="5">
        <v>38</v>
      </c>
      <c r="D33" s="5">
        <v>8</v>
      </c>
      <c r="E33" s="73"/>
      <c r="F33" s="381" t="s">
        <v>290</v>
      </c>
      <c r="G33" s="389"/>
      <c r="H33" s="389"/>
      <c r="I33" s="451"/>
      <c r="K33" s="6"/>
    </row>
    <row r="34" spans="1:11" ht="15.75" x14ac:dyDescent="0.25">
      <c r="A34" s="145" t="s">
        <v>289</v>
      </c>
      <c r="B34" s="5">
        <v>1</v>
      </c>
      <c r="C34" s="5"/>
      <c r="D34" s="5"/>
      <c r="E34" s="73"/>
      <c r="F34" s="323" t="s">
        <v>291</v>
      </c>
      <c r="G34" s="324"/>
      <c r="H34" s="324"/>
      <c r="I34" s="325"/>
      <c r="K34" s="6"/>
    </row>
    <row r="35" spans="1:11" ht="15.75" customHeight="1" x14ac:dyDescent="0.25">
      <c r="A35" s="231" t="s">
        <v>306</v>
      </c>
      <c r="B35" s="5">
        <v>2</v>
      </c>
      <c r="C35" s="5">
        <v>329</v>
      </c>
      <c r="D35" s="5">
        <v>75</v>
      </c>
      <c r="E35" s="72"/>
      <c r="F35" s="342" t="s">
        <v>328</v>
      </c>
      <c r="G35" s="339"/>
      <c r="H35" s="339"/>
      <c r="I35" s="340"/>
      <c r="K35" s="6"/>
    </row>
    <row r="36" spans="1:11" ht="15.75" x14ac:dyDescent="0.25">
      <c r="A36" s="41" t="s">
        <v>320</v>
      </c>
      <c r="B36" s="5">
        <v>3</v>
      </c>
      <c r="C36" s="5">
        <v>14</v>
      </c>
      <c r="D36" s="5">
        <v>0</v>
      </c>
      <c r="E36" s="73"/>
      <c r="F36" s="323" t="s">
        <v>321</v>
      </c>
      <c r="G36" s="324"/>
      <c r="H36" s="324"/>
      <c r="I36" s="325"/>
      <c r="K36" s="6"/>
    </row>
    <row r="37" spans="1:11" ht="33.75" customHeight="1" x14ac:dyDescent="0.25">
      <c r="A37" s="41" t="s">
        <v>237</v>
      </c>
      <c r="B37" s="5">
        <v>3</v>
      </c>
      <c r="C37" s="5">
        <v>340</v>
      </c>
      <c r="D37" s="5"/>
      <c r="E37" s="73"/>
      <c r="F37" s="323" t="s">
        <v>329</v>
      </c>
      <c r="G37" s="324"/>
      <c r="H37" s="324"/>
      <c r="I37" s="325"/>
      <c r="K37" s="6"/>
    </row>
    <row r="38" spans="1:11" ht="114.75" customHeight="1" thickBot="1" x14ac:dyDescent="0.3">
      <c r="A38" s="43" t="s">
        <v>339</v>
      </c>
      <c r="B38" s="30"/>
      <c r="C38" s="30"/>
      <c r="D38" s="30"/>
      <c r="E38" s="281" t="s">
        <v>338</v>
      </c>
      <c r="F38" s="323" t="s">
        <v>337</v>
      </c>
      <c r="G38" s="324"/>
      <c r="H38" s="324"/>
      <c r="I38" s="325"/>
      <c r="K38" s="6"/>
    </row>
    <row r="39" spans="1:11" ht="16.5" thickBot="1" x14ac:dyDescent="0.3">
      <c r="A39" s="24" t="s">
        <v>9</v>
      </c>
      <c r="B39" s="23">
        <f>SUM(B32:B38)</f>
        <v>13</v>
      </c>
      <c r="C39" s="23">
        <f>SUM(C32:C38)</f>
        <v>746</v>
      </c>
      <c r="D39" s="23">
        <f>SUM(D32:D38)</f>
        <v>83</v>
      </c>
      <c r="E39" s="239">
        <v>6</v>
      </c>
      <c r="F39" s="367"/>
      <c r="G39" s="368"/>
      <c r="H39" s="368"/>
      <c r="I39" s="369"/>
    </row>
    <row r="40" spans="1:11" ht="16.5" thickBot="1" x14ac:dyDescent="0.3">
      <c r="A40" s="32"/>
      <c r="B40" s="32"/>
      <c r="C40" s="32"/>
      <c r="D40" s="32"/>
      <c r="F40" s="33"/>
      <c r="G40" s="33"/>
      <c r="H40" s="33"/>
    </row>
    <row r="41" spans="1:11" ht="21.75" thickBot="1" x14ac:dyDescent="0.4">
      <c r="A41" s="370" t="s">
        <v>23</v>
      </c>
      <c r="B41" s="371"/>
      <c r="C41" s="371"/>
      <c r="D41" s="371"/>
      <c r="E41" s="371"/>
      <c r="F41" s="372"/>
      <c r="G41" s="33"/>
      <c r="H41" s="33"/>
    </row>
    <row r="42" spans="1:11" ht="21" x14ac:dyDescent="0.25">
      <c r="A42" s="32"/>
      <c r="B42" s="34" t="s">
        <v>24</v>
      </c>
      <c r="C42" s="35" t="s">
        <v>25</v>
      </c>
      <c r="D42" s="36" t="s">
        <v>26</v>
      </c>
      <c r="E42" s="36" t="s">
        <v>83</v>
      </c>
      <c r="F42" s="36" t="s">
        <v>41</v>
      </c>
      <c r="G42" s="33"/>
      <c r="H42" s="33"/>
      <c r="I42" s="33"/>
    </row>
    <row r="43" spans="1:11" ht="22.5" customHeight="1" thickBot="1" x14ac:dyDescent="0.3">
      <c r="A43" s="32"/>
      <c r="B43" s="37">
        <f>SUM(B9+B27+B39)</f>
        <v>133</v>
      </c>
      <c r="C43" s="38">
        <f>SUM(C9+C27+C39)</f>
        <v>1543</v>
      </c>
      <c r="D43" s="39">
        <f>SUM(D9+D27+D39)</f>
        <v>333</v>
      </c>
      <c r="E43" s="39">
        <f>E27</f>
        <v>1832.1</v>
      </c>
      <c r="F43" s="39">
        <f>SUM(E39)</f>
        <v>6</v>
      </c>
      <c r="G43" s="33"/>
      <c r="H43" s="33"/>
      <c r="I43" s="33"/>
    </row>
    <row r="44" spans="1:11" s="2" customFormat="1" ht="18" customHeight="1" x14ac:dyDescent="0.25">
      <c r="A44" s="6"/>
      <c r="B44" s="6"/>
      <c r="C44" s="6"/>
      <c r="D44" s="6"/>
      <c r="E44" s="7"/>
      <c r="F44" s="7"/>
      <c r="G44" s="7"/>
      <c r="H44" s="7"/>
    </row>
    <row r="45" spans="1:11" ht="16.5" thickBot="1" x14ac:dyDescent="0.3">
      <c r="A45" s="8"/>
      <c r="B45" s="8"/>
      <c r="C45" s="4"/>
      <c r="D45" s="4"/>
      <c r="E45" s="7"/>
      <c r="F45" s="4"/>
      <c r="G45" s="4"/>
      <c r="H45" s="9"/>
      <c r="I45" s="9"/>
      <c r="J45" s="9"/>
      <c r="K45" s="9"/>
    </row>
    <row r="46" spans="1:11" ht="19.5" thickBot="1" x14ac:dyDescent="0.35">
      <c r="A46" s="373" t="s">
        <v>12</v>
      </c>
      <c r="B46" s="374"/>
      <c r="C46" s="300" t="s">
        <v>5</v>
      </c>
      <c r="D46" s="301"/>
      <c r="E46" s="332" t="s">
        <v>18</v>
      </c>
      <c r="F46" s="333"/>
      <c r="G46" s="333"/>
      <c r="H46" s="334"/>
    </row>
    <row r="47" spans="1:11" ht="18.75" x14ac:dyDescent="0.3">
      <c r="A47" s="44" t="s">
        <v>4</v>
      </c>
      <c r="B47" s="29" t="s">
        <v>17</v>
      </c>
      <c r="C47" s="302" t="s">
        <v>14</v>
      </c>
      <c r="D47" s="303"/>
      <c r="E47" s="326"/>
      <c r="F47" s="327"/>
      <c r="G47" s="327"/>
      <c r="H47" s="328"/>
    </row>
    <row r="48" spans="1:11" ht="18.75" customHeight="1" x14ac:dyDescent="0.25">
      <c r="A48" s="56" t="s">
        <v>272</v>
      </c>
      <c r="B48" s="56">
        <v>1</v>
      </c>
      <c r="C48" s="304" t="s">
        <v>273</v>
      </c>
      <c r="D48" s="305"/>
      <c r="E48" s="329"/>
      <c r="F48" s="330"/>
      <c r="G48" s="330"/>
      <c r="H48" s="331"/>
    </row>
    <row r="49" spans="1:11" ht="18.75" customHeight="1" x14ac:dyDescent="0.25">
      <c r="A49" s="56" t="s">
        <v>307</v>
      </c>
      <c r="B49" s="56">
        <v>13</v>
      </c>
      <c r="C49" s="304" t="s">
        <v>330</v>
      </c>
      <c r="D49" s="305"/>
      <c r="E49" s="329" t="s">
        <v>331</v>
      </c>
      <c r="F49" s="330"/>
      <c r="G49" s="330"/>
      <c r="H49" s="331"/>
    </row>
    <row r="50" spans="1:11" ht="18.75" customHeight="1" x14ac:dyDescent="0.25">
      <c r="A50" s="56" t="s">
        <v>170</v>
      </c>
      <c r="B50" s="56">
        <v>2</v>
      </c>
      <c r="C50" s="304" t="s">
        <v>366</v>
      </c>
      <c r="D50" s="305"/>
      <c r="E50" s="361"/>
      <c r="F50" s="362"/>
      <c r="G50" s="362"/>
      <c r="H50" s="363"/>
    </row>
    <row r="51" spans="1:11" ht="95.25" customHeight="1" x14ac:dyDescent="0.25">
      <c r="A51" s="56" t="s">
        <v>322</v>
      </c>
      <c r="B51" s="56">
        <v>13</v>
      </c>
      <c r="C51" s="304" t="s">
        <v>323</v>
      </c>
      <c r="D51" s="305"/>
      <c r="E51" s="329" t="s">
        <v>324</v>
      </c>
      <c r="F51" s="330"/>
      <c r="G51" s="330"/>
      <c r="H51" s="331"/>
    </row>
    <row r="52" spans="1:11" ht="18.75" customHeight="1" x14ac:dyDescent="0.25">
      <c r="A52" s="56" t="s">
        <v>147</v>
      </c>
      <c r="B52" s="56">
        <v>3</v>
      </c>
      <c r="C52" s="304" t="s">
        <v>171</v>
      </c>
      <c r="D52" s="305"/>
      <c r="E52" s="361"/>
      <c r="F52" s="362"/>
      <c r="G52" s="362"/>
      <c r="H52" s="363"/>
    </row>
    <row r="53" spans="1:11" ht="16.5" customHeight="1" x14ac:dyDescent="0.25">
      <c r="A53" s="56" t="s">
        <v>239</v>
      </c>
      <c r="B53" s="56">
        <v>3</v>
      </c>
      <c r="C53" s="304" t="s">
        <v>171</v>
      </c>
      <c r="D53" s="305"/>
      <c r="E53" s="329"/>
      <c r="F53" s="330"/>
      <c r="G53" s="330"/>
      <c r="H53" s="331"/>
    </row>
    <row r="54" spans="1:11" ht="16.5" customHeight="1" x14ac:dyDescent="0.25">
      <c r="A54" s="56" t="s">
        <v>276</v>
      </c>
      <c r="B54" s="56">
        <v>3</v>
      </c>
      <c r="C54" s="304" t="s">
        <v>381</v>
      </c>
      <c r="D54" s="305"/>
      <c r="E54" s="284"/>
      <c r="F54" s="285"/>
      <c r="G54" s="285"/>
      <c r="H54" s="286"/>
    </row>
    <row r="55" spans="1:11" ht="16.5" customHeight="1" x14ac:dyDescent="0.25">
      <c r="A55" s="56" t="s">
        <v>259</v>
      </c>
      <c r="B55" s="56">
        <v>3</v>
      </c>
      <c r="C55" s="304" t="s">
        <v>171</v>
      </c>
      <c r="D55" s="305"/>
      <c r="E55" s="278"/>
      <c r="F55" s="279"/>
      <c r="G55" s="279"/>
      <c r="H55" s="280"/>
    </row>
    <row r="56" spans="1:11" ht="16.5" customHeight="1" thickBot="1" x14ac:dyDescent="0.3">
      <c r="A56" s="204" t="s">
        <v>322</v>
      </c>
      <c r="B56" s="56">
        <v>12</v>
      </c>
      <c r="C56" s="304" t="s">
        <v>336</v>
      </c>
      <c r="D56" s="305"/>
      <c r="E56" s="329"/>
      <c r="F56" s="330"/>
      <c r="G56" s="330"/>
      <c r="H56" s="331"/>
    </row>
    <row r="57" spans="1:11" ht="19.5" customHeight="1" thickBot="1" x14ac:dyDescent="0.3">
      <c r="A57" s="75" t="s">
        <v>9</v>
      </c>
      <c r="B57" s="243">
        <f>SUM(B48:B56)</f>
        <v>53</v>
      </c>
      <c r="C57" s="242"/>
      <c r="D57" s="242"/>
      <c r="E57" s="242"/>
      <c r="F57" s="242"/>
      <c r="G57" s="242"/>
      <c r="H57" s="242"/>
      <c r="I57" s="242"/>
      <c r="J57" s="242"/>
      <c r="K57" s="242"/>
    </row>
    <row r="58" spans="1:11" ht="19.5" customHeight="1" thickBot="1" x14ac:dyDescent="0.3">
      <c r="A58" s="59"/>
      <c r="B58" s="59"/>
      <c r="C58" s="57"/>
      <c r="D58" s="57"/>
      <c r="E58" s="57"/>
      <c r="F58" s="57"/>
      <c r="G58" s="57"/>
      <c r="H58" s="60"/>
      <c r="I58" s="59"/>
    </row>
    <row r="59" spans="1:11" ht="19.5" thickBot="1" x14ac:dyDescent="0.35">
      <c r="A59" s="373" t="s">
        <v>28</v>
      </c>
      <c r="B59" s="374"/>
      <c r="C59" s="61" t="s">
        <v>29</v>
      </c>
      <c r="D59" s="61" t="s">
        <v>30</v>
      </c>
      <c r="E59" s="64" t="s">
        <v>31</v>
      </c>
      <c r="F59" s="408" t="s">
        <v>34</v>
      </c>
      <c r="G59" s="409"/>
      <c r="H59" s="410"/>
    </row>
    <row r="60" spans="1:11" ht="16.5" thickBot="1" x14ac:dyDescent="0.3">
      <c r="A60" s="411" t="s">
        <v>32</v>
      </c>
      <c r="B60" s="412"/>
      <c r="C60" s="62">
        <v>2920</v>
      </c>
      <c r="D60" s="62">
        <v>1883</v>
      </c>
      <c r="E60" s="63">
        <v>9</v>
      </c>
      <c r="F60" s="443" t="s">
        <v>35</v>
      </c>
      <c r="G60" s="444"/>
      <c r="H60" s="445"/>
    </row>
    <row r="61" spans="1:11" ht="16.5" thickBot="1" x14ac:dyDescent="0.3">
      <c r="A61" s="411" t="s">
        <v>33</v>
      </c>
      <c r="B61" s="412"/>
      <c r="C61" s="62">
        <v>614</v>
      </c>
      <c r="D61" s="62">
        <v>269</v>
      </c>
      <c r="E61" s="63">
        <v>10</v>
      </c>
      <c r="F61" s="440" t="s">
        <v>36</v>
      </c>
      <c r="G61" s="441"/>
      <c r="H61" s="442"/>
    </row>
    <row r="62" spans="1:11" ht="16.5" thickBot="1" x14ac:dyDescent="0.3">
      <c r="A62" s="377" t="s">
        <v>9</v>
      </c>
      <c r="B62" s="378"/>
      <c r="C62" s="62">
        <f>SUM(C60:C61)</f>
        <v>3534</v>
      </c>
      <c r="D62" s="62">
        <f>SUM(D60:D61)</f>
        <v>2152</v>
      </c>
      <c r="E62" s="62">
        <f>SUM(E60:E61)</f>
        <v>19</v>
      </c>
      <c r="F62" s="440"/>
      <c r="G62" s="441"/>
      <c r="H62" s="442"/>
    </row>
    <row r="63" spans="1:11" ht="16.5" thickBot="1" x14ac:dyDescent="0.3">
      <c r="A63" s="47"/>
      <c r="B63" s="7"/>
      <c r="C63" s="1"/>
      <c r="D63" s="1"/>
      <c r="E63" s="1"/>
      <c r="F63" s="1"/>
      <c r="G63" s="1"/>
      <c r="I63" s="1"/>
      <c r="J63" s="1"/>
      <c r="K63" s="1"/>
    </row>
    <row r="64" spans="1:11" ht="16.5" thickBot="1" x14ac:dyDescent="0.3">
      <c r="A64" s="383" t="s">
        <v>11</v>
      </c>
      <c r="B64" s="384"/>
      <c r="C64" s="385" t="s">
        <v>5</v>
      </c>
      <c r="D64" s="386"/>
      <c r="E64" s="386"/>
      <c r="F64" s="386"/>
      <c r="G64" s="386"/>
      <c r="H64" s="386"/>
      <c r="I64" s="387"/>
      <c r="J64" s="435" t="s">
        <v>18</v>
      </c>
      <c r="K64" s="436"/>
    </row>
    <row r="65" spans="1:13" ht="15.75" x14ac:dyDescent="0.25">
      <c r="A65" s="379" t="s">
        <v>4</v>
      </c>
      <c r="B65" s="380"/>
      <c r="C65" s="12" t="s">
        <v>22</v>
      </c>
      <c r="D65" s="12" t="s">
        <v>40</v>
      </c>
      <c r="E65" s="12" t="s">
        <v>6</v>
      </c>
      <c r="F65" s="12" t="s">
        <v>7</v>
      </c>
      <c r="G65" s="12" t="s">
        <v>8</v>
      </c>
      <c r="H65" s="12" t="s">
        <v>42</v>
      </c>
      <c r="I65" s="12" t="s">
        <v>13</v>
      </c>
      <c r="J65" s="453"/>
      <c r="K65" s="454"/>
    </row>
    <row r="66" spans="1:13" ht="39.75" customHeight="1" x14ac:dyDescent="0.25">
      <c r="A66" s="389" t="s">
        <v>293</v>
      </c>
      <c r="B66" s="382"/>
      <c r="C66" s="30"/>
      <c r="D66" s="30"/>
      <c r="E66" s="30"/>
      <c r="F66" s="30"/>
      <c r="G66" s="30"/>
      <c r="H66" s="30"/>
      <c r="I66" s="30" t="s">
        <v>294</v>
      </c>
      <c r="J66" s="323" t="s">
        <v>295</v>
      </c>
      <c r="K66" s="452"/>
    </row>
    <row r="67" spans="1:13" ht="16.5" thickBot="1" x14ac:dyDescent="0.3">
      <c r="A67" s="389" t="s">
        <v>202</v>
      </c>
      <c r="B67" s="382"/>
      <c r="C67" s="30"/>
      <c r="D67" s="30">
        <v>2</v>
      </c>
      <c r="E67" s="30"/>
      <c r="F67" s="30"/>
      <c r="G67" s="30">
        <v>7</v>
      </c>
      <c r="H67" s="30"/>
      <c r="I67" s="30"/>
      <c r="J67" s="381" t="s">
        <v>344</v>
      </c>
      <c r="K67" s="382"/>
    </row>
    <row r="68" spans="1:13" ht="16.5" thickBot="1" x14ac:dyDescent="0.3">
      <c r="A68" s="395">
        <v>23</v>
      </c>
      <c r="B68" s="396"/>
      <c r="C68" s="31">
        <f t="shared" ref="C68:H68" si="0">SUM(C66:C67)</f>
        <v>0</v>
      </c>
      <c r="D68" s="31">
        <f t="shared" si="0"/>
        <v>2</v>
      </c>
      <c r="E68" s="31">
        <f t="shared" si="0"/>
        <v>0</v>
      </c>
      <c r="F68" s="31">
        <f t="shared" si="0"/>
        <v>0</v>
      </c>
      <c r="G68" s="31">
        <f t="shared" si="0"/>
        <v>7</v>
      </c>
      <c r="H68" s="31">
        <f t="shared" si="0"/>
        <v>0</v>
      </c>
      <c r="I68" s="31">
        <f>COUNTIF(I66:I67,"&lt;&gt;")</f>
        <v>1</v>
      </c>
      <c r="J68" s="148"/>
      <c r="K68" s="147"/>
    </row>
    <row r="69" spans="1:13" ht="13.5" thickBot="1" x14ac:dyDescent="0.25"/>
    <row r="70" spans="1:13" ht="19.5" thickBot="1" x14ac:dyDescent="0.35">
      <c r="A70" s="69" t="s">
        <v>72</v>
      </c>
      <c r="B70" s="70"/>
      <c r="C70" s="70"/>
      <c r="D70" s="70"/>
      <c r="E70" s="71"/>
    </row>
    <row r="71" spans="1:13" ht="15.75" x14ac:dyDescent="0.25">
      <c r="A71" s="388"/>
      <c r="B71" s="388"/>
      <c r="C71" s="12" t="s">
        <v>17</v>
      </c>
    </row>
    <row r="72" spans="1:13" ht="15.75" x14ac:dyDescent="0.25">
      <c r="A72" s="381" t="s">
        <v>73</v>
      </c>
      <c r="B72" s="382"/>
      <c r="C72" s="30">
        <v>34</v>
      </c>
    </row>
    <row r="73" spans="1:13" ht="13.5" thickBot="1" x14ac:dyDescent="0.25">
      <c r="A73" s="455"/>
      <c r="B73" s="455"/>
    </row>
    <row r="74" spans="1:13" ht="16.5" thickBot="1" x14ac:dyDescent="0.3">
      <c r="A74" s="383" t="s">
        <v>43</v>
      </c>
      <c r="B74" s="384"/>
      <c r="C74" s="385" t="s">
        <v>5</v>
      </c>
      <c r="D74" s="386"/>
      <c r="E74" s="386"/>
      <c r="F74" s="386"/>
      <c r="G74" s="386"/>
      <c r="H74" s="386"/>
      <c r="I74" s="386"/>
      <c r="J74" s="387"/>
      <c r="K74" s="79"/>
      <c r="L74" s="80" t="s">
        <v>37</v>
      </c>
    </row>
    <row r="75" spans="1:13" ht="63" x14ac:dyDescent="0.25">
      <c r="A75" s="379" t="s">
        <v>4</v>
      </c>
      <c r="B75" s="380"/>
      <c r="C75" s="12" t="s">
        <v>22</v>
      </c>
      <c r="D75" s="12" t="s">
        <v>40</v>
      </c>
      <c r="E75" s="12" t="s">
        <v>6</v>
      </c>
      <c r="F75" s="12" t="s">
        <v>7</v>
      </c>
      <c r="G75" s="12" t="s">
        <v>8</v>
      </c>
      <c r="H75" s="58" t="s">
        <v>91</v>
      </c>
      <c r="I75" s="12" t="s">
        <v>42</v>
      </c>
      <c r="J75" s="58" t="s">
        <v>27</v>
      </c>
      <c r="K75" s="58" t="s">
        <v>13</v>
      </c>
      <c r="L75" s="58" t="s">
        <v>38</v>
      </c>
      <c r="M75" s="273"/>
    </row>
    <row r="76" spans="1:13" ht="15.75" x14ac:dyDescent="0.25">
      <c r="A76" s="381" t="s">
        <v>282</v>
      </c>
      <c r="B76" s="382"/>
      <c r="C76" s="30"/>
      <c r="D76" s="30"/>
      <c r="E76" s="30"/>
      <c r="F76" s="30"/>
      <c r="G76" s="30"/>
      <c r="H76" s="30"/>
      <c r="I76" s="30"/>
      <c r="J76" s="82">
        <f>111+40.8+90.5+57.6</f>
        <v>299.90000000000003</v>
      </c>
      <c r="K76" s="82"/>
      <c r="L76" s="265" t="s">
        <v>281</v>
      </c>
      <c r="M76" s="274"/>
    </row>
    <row r="77" spans="1:13" ht="16.5" thickBot="1" x14ac:dyDescent="0.3">
      <c r="A77" s="381" t="s">
        <v>284</v>
      </c>
      <c r="B77" s="382"/>
      <c r="C77" s="30"/>
      <c r="D77" s="30"/>
      <c r="E77" s="30"/>
      <c r="F77" s="30"/>
      <c r="G77" s="30"/>
      <c r="H77" s="30"/>
      <c r="I77" s="30"/>
      <c r="J77" s="83">
        <v>295.51</v>
      </c>
      <c r="K77" s="83"/>
      <c r="L77" s="265"/>
      <c r="M77" s="275"/>
    </row>
    <row r="78" spans="1:13" ht="16.5" thickBot="1" x14ac:dyDescent="0.3">
      <c r="A78" s="375" t="s">
        <v>39</v>
      </c>
      <c r="B78" s="376"/>
      <c r="C78" s="23">
        <f>SUM(C76:C77)</f>
        <v>0</v>
      </c>
      <c r="D78" s="23">
        <f>SUM(D76:D77)</f>
        <v>0</v>
      </c>
      <c r="E78" s="23">
        <f>SUM(E76:E77)</f>
        <v>0</v>
      </c>
      <c r="F78" s="23">
        <f>SUM(F76:F77)</f>
        <v>0</v>
      </c>
      <c r="G78" s="23">
        <f>SUM(G76:G77)</f>
        <v>0</v>
      </c>
      <c r="H78" s="23"/>
      <c r="I78" s="23">
        <f>SUM(I76:I77)</f>
        <v>0</v>
      </c>
      <c r="J78" s="23">
        <f>SUM(J76:J77)</f>
        <v>595.41000000000008</v>
      </c>
      <c r="K78" s="23">
        <f>COUNTIF(K76:K77,"&lt;&gt;")</f>
        <v>0</v>
      </c>
      <c r="L78" s="277"/>
      <c r="M78" s="276"/>
    </row>
    <row r="79" spans="1:13" ht="15.75" x14ac:dyDescent="0.25">
      <c r="A79" s="156" t="s">
        <v>66</v>
      </c>
    </row>
  </sheetData>
  <customSheetViews>
    <customSheetView guid="{2E175FDB-C58E-469B-B0D7-FDD1B2FF3523}" showPageBreaks="1" fitToPage="1" printArea="1" topLeftCell="A37">
      <selection activeCell="A42" sqref="A42"/>
      <colBreaks count="1" manualBreakCount="1">
        <brk id="7" max="78" man="1"/>
      </colBreaks>
      <pageMargins left="0.23622047244094491" right="0.23622047244094491" top="0.74803149606299213" bottom="0.74803149606299213" header="0.31496062992125984" footer="0.31496062992125984"/>
      <pageSetup paperSize="8" scale="61" orientation="portrait" r:id="rId1"/>
      <headerFooter alignWithMargins="0"/>
    </customSheetView>
    <customSheetView guid="{2BDB7084-3AD1-47CA-A336-074FF8C5589F}" fitToPage="1" printArea="1" topLeftCell="A40">
      <selection activeCell="E42" sqref="E42:H42"/>
      <colBreaks count="1" manualBreakCount="1">
        <brk id="7" max="78" man="1"/>
      </colBreaks>
      <pageMargins left="0.23622047244094491" right="0.23622047244094491" top="0.74803149606299213" bottom="0.74803149606299213" header="0.31496062992125984" footer="0.31496062992125984"/>
      <pageSetup paperSize="8" scale="50" orientation="portrait" r:id="rId2"/>
      <headerFooter alignWithMargins="0"/>
    </customSheetView>
  </customSheetViews>
  <mergeCells count="85">
    <mergeCell ref="F25:I25"/>
    <mergeCell ref="A68:B68"/>
    <mergeCell ref="A67:B67"/>
    <mergeCell ref="A77:B77"/>
    <mergeCell ref="A76:B76"/>
    <mergeCell ref="A75:B75"/>
    <mergeCell ref="A78:B78"/>
    <mergeCell ref="A74:B74"/>
    <mergeCell ref="A72:B72"/>
    <mergeCell ref="A71:B71"/>
    <mergeCell ref="A73:B73"/>
    <mergeCell ref="F39:I39"/>
    <mergeCell ref="C53:D53"/>
    <mergeCell ref="E53:H53"/>
    <mergeCell ref="C56:D56"/>
    <mergeCell ref="E56:H56"/>
    <mergeCell ref="C48:D48"/>
    <mergeCell ref="E48:H48"/>
    <mergeCell ref="E50:H50"/>
    <mergeCell ref="E51:H51"/>
    <mergeCell ref="E52:H52"/>
    <mergeCell ref="C54:D54"/>
    <mergeCell ref="C74:J74"/>
    <mergeCell ref="C64:I64"/>
    <mergeCell ref="J64:K64"/>
    <mergeCell ref="J66:K66"/>
    <mergeCell ref="J65:K65"/>
    <mergeCell ref="J67:K67"/>
    <mergeCell ref="F38:I38"/>
    <mergeCell ref="F33:I33"/>
    <mergeCell ref="F34:I34"/>
    <mergeCell ref="F4:I4"/>
    <mergeCell ref="F5:I5"/>
    <mergeCell ref="F6:I6"/>
    <mergeCell ref="F7:I7"/>
    <mergeCell ref="F8:I8"/>
    <mergeCell ref="F22:I22"/>
    <mergeCell ref="F23:I23"/>
    <mergeCell ref="F24:I24"/>
    <mergeCell ref="F15:I15"/>
    <mergeCell ref="F16:I16"/>
    <mergeCell ref="F19:I19"/>
    <mergeCell ref="F20:I20"/>
    <mergeCell ref="F21:I21"/>
    <mergeCell ref="A1:C1"/>
    <mergeCell ref="A62:B62"/>
    <mergeCell ref="C51:D51"/>
    <mergeCell ref="C52:D52"/>
    <mergeCell ref="D1:G1"/>
    <mergeCell ref="E10:H10"/>
    <mergeCell ref="C3:D3"/>
    <mergeCell ref="A3:B3"/>
    <mergeCell ref="F36:I36"/>
    <mergeCell ref="F26:I26"/>
    <mergeCell ref="F30:I30"/>
    <mergeCell ref="F37:I37"/>
    <mergeCell ref="F11:I11"/>
    <mergeCell ref="A12:I12"/>
    <mergeCell ref="F13:I13"/>
    <mergeCell ref="F14:I14"/>
    <mergeCell ref="F60:H60"/>
    <mergeCell ref="F61:H61"/>
    <mergeCell ref="C55:D55"/>
    <mergeCell ref="A64:B64"/>
    <mergeCell ref="A59:B59"/>
    <mergeCell ref="A60:B60"/>
    <mergeCell ref="A61:B61"/>
    <mergeCell ref="F62:H62"/>
    <mergeCell ref="F59:H59"/>
    <mergeCell ref="F18:I18"/>
    <mergeCell ref="F17:I17"/>
    <mergeCell ref="A66:B66"/>
    <mergeCell ref="A31:B31"/>
    <mergeCell ref="A46:B46"/>
    <mergeCell ref="F32:I32"/>
    <mergeCell ref="F35:I35"/>
    <mergeCell ref="A41:F41"/>
    <mergeCell ref="C46:D46"/>
    <mergeCell ref="E46:H46"/>
    <mergeCell ref="C47:D47"/>
    <mergeCell ref="E47:H47"/>
    <mergeCell ref="C49:D49"/>
    <mergeCell ref="E49:H49"/>
    <mergeCell ref="A65:B65"/>
    <mergeCell ref="C50:D50"/>
  </mergeCells>
  <phoneticPr fontId="3" type="noConversion"/>
  <hyperlinks>
    <hyperlink ref="F60" r:id="rId3" xr:uid="{00000000-0004-0000-0200-000000000000}"/>
    <hyperlink ref="F61" r:id="rId4" xr:uid="{00000000-0004-0000-0200-000001000000}"/>
  </hyperlinks>
  <pageMargins left="0.23622047244094491" right="0.23622047244094491" top="0.74803149606299213" bottom="0.74803149606299213" header="0.31496062992125984" footer="0.31496062992125984"/>
  <pageSetup paperSize="8" scale="54" orientation="portrait" r:id="rId5"/>
  <headerFooter alignWithMargins="0"/>
  <colBreaks count="1" manualBreakCount="1">
    <brk id="7" max="78"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104"/>
  <sheetViews>
    <sheetView topLeftCell="A32" zoomScale="70" zoomScaleNormal="70" workbookViewId="0">
      <selection activeCell="D50" sqref="D50"/>
    </sheetView>
  </sheetViews>
  <sheetFormatPr defaultRowHeight="12.75" x14ac:dyDescent="0.2"/>
  <cols>
    <col min="1" max="1" width="36" bestFit="1" customWidth="1"/>
    <col min="2" max="2" width="17.5703125" bestFit="1" customWidth="1"/>
    <col min="3" max="3" width="16.85546875" customWidth="1"/>
    <col min="4" max="4" width="12.42578125" customWidth="1"/>
    <col min="5" max="5" width="23.7109375" customWidth="1"/>
    <col min="6" max="6" width="13" customWidth="1"/>
    <col min="7" max="7" width="15.140625" customWidth="1"/>
    <col min="8" max="8" width="22.5703125" style="1" customWidth="1"/>
    <col min="9" max="9" width="19.7109375" customWidth="1"/>
    <col min="10" max="10" width="24.140625" customWidth="1"/>
    <col min="11" max="11" width="42.42578125" customWidth="1"/>
    <col min="12" max="12" width="18.42578125" customWidth="1"/>
  </cols>
  <sheetData>
    <row r="1" spans="1:11" ht="24.75" customHeight="1" thickBot="1" x14ac:dyDescent="0.4">
      <c r="A1" s="309" t="s">
        <v>0</v>
      </c>
      <c r="B1" s="310"/>
      <c r="C1" s="311"/>
      <c r="D1" s="312" t="s">
        <v>96</v>
      </c>
      <c r="E1" s="314"/>
      <c r="F1" s="314"/>
      <c r="G1" s="315"/>
      <c r="H1" s="4"/>
      <c r="I1" s="1"/>
    </row>
    <row r="2" spans="1:11" ht="24.75" customHeight="1" thickBot="1" x14ac:dyDescent="0.3">
      <c r="A2" s="20"/>
      <c r="B2" s="1"/>
      <c r="C2" s="1"/>
      <c r="D2" s="1"/>
      <c r="E2" s="3"/>
      <c r="F2" s="3"/>
      <c r="G2" s="3"/>
      <c r="H2" s="4"/>
      <c r="I2" s="1"/>
    </row>
    <row r="3" spans="1:11" ht="16.5" thickBot="1" x14ac:dyDescent="0.3">
      <c r="A3" s="316"/>
      <c r="B3" s="316"/>
      <c r="C3" s="317" t="s">
        <v>10</v>
      </c>
      <c r="D3" s="318"/>
      <c r="E3" s="3"/>
      <c r="F3" s="3"/>
      <c r="G3" s="3"/>
      <c r="H3" s="4"/>
      <c r="I3" s="1"/>
    </row>
    <row r="4" spans="1:11" ht="55.5" customHeight="1" thickBot="1" x14ac:dyDescent="0.35">
      <c r="A4" s="25" t="s">
        <v>1</v>
      </c>
      <c r="B4" s="26" t="s">
        <v>2</v>
      </c>
      <c r="C4" s="27" t="s">
        <v>16</v>
      </c>
      <c r="D4" s="27" t="s">
        <v>15</v>
      </c>
      <c r="E4" s="240" t="s">
        <v>117</v>
      </c>
      <c r="F4" s="306" t="s">
        <v>118</v>
      </c>
      <c r="G4" s="307"/>
      <c r="H4" s="307"/>
      <c r="I4" s="308"/>
    </row>
    <row r="5" spans="1:11" ht="19.5" thickBot="1" x14ac:dyDescent="0.35">
      <c r="A5" s="76" t="s">
        <v>19</v>
      </c>
      <c r="B5" s="13"/>
      <c r="C5" s="14"/>
      <c r="D5" s="14"/>
      <c r="E5" s="13"/>
      <c r="F5" s="319"/>
      <c r="G5" s="319"/>
      <c r="H5" s="319"/>
      <c r="I5" s="319"/>
    </row>
    <row r="6" spans="1:11" ht="31.5" x14ac:dyDescent="0.25">
      <c r="A6" s="43" t="s">
        <v>370</v>
      </c>
      <c r="B6" s="5">
        <v>3</v>
      </c>
      <c r="C6" s="5">
        <v>6</v>
      </c>
      <c r="D6" s="5">
        <v>90</v>
      </c>
      <c r="E6" s="237">
        <v>1</v>
      </c>
      <c r="F6" s="323" t="s">
        <v>371</v>
      </c>
      <c r="G6" s="324"/>
      <c r="H6" s="324"/>
      <c r="I6" s="325"/>
    </row>
    <row r="7" spans="1:11" ht="15.75" customHeight="1" x14ac:dyDescent="0.25">
      <c r="A7" s="232" t="s">
        <v>372</v>
      </c>
      <c r="B7" s="5">
        <v>16</v>
      </c>
      <c r="C7" s="5">
        <v>8</v>
      </c>
      <c r="D7" s="5">
        <v>45</v>
      </c>
      <c r="E7" s="72">
        <v>2</v>
      </c>
      <c r="F7" s="354" t="s">
        <v>373</v>
      </c>
      <c r="G7" s="355"/>
      <c r="H7" s="355"/>
      <c r="I7" s="356"/>
    </row>
    <row r="8" spans="1:11" ht="15.75" customHeight="1" x14ac:dyDescent="0.25">
      <c r="A8" s="232" t="s">
        <v>374</v>
      </c>
      <c r="B8" s="5">
        <v>36</v>
      </c>
      <c r="C8" s="5">
        <v>75</v>
      </c>
      <c r="D8" s="5">
        <v>170</v>
      </c>
      <c r="E8" s="283"/>
      <c r="F8" s="342" t="s">
        <v>375</v>
      </c>
      <c r="G8" s="339"/>
      <c r="H8" s="339"/>
      <c r="I8" s="340"/>
    </row>
    <row r="9" spans="1:11" ht="15.75" x14ac:dyDescent="0.25">
      <c r="A9" s="150" t="s">
        <v>333</v>
      </c>
      <c r="B9" s="67">
        <v>4</v>
      </c>
      <c r="C9" s="67">
        <v>11</v>
      </c>
      <c r="D9" s="67">
        <v>78</v>
      </c>
      <c r="E9" s="214">
        <v>2</v>
      </c>
      <c r="F9" s="323" t="s">
        <v>386</v>
      </c>
      <c r="G9" s="324"/>
      <c r="H9" s="324"/>
      <c r="I9" s="325"/>
      <c r="K9" s="6"/>
    </row>
    <row r="10" spans="1:11" ht="15.75" x14ac:dyDescent="0.25">
      <c r="A10" s="251" t="s">
        <v>427</v>
      </c>
      <c r="B10" s="296"/>
      <c r="C10" s="67"/>
      <c r="D10" s="296">
        <v>1353</v>
      </c>
      <c r="E10" s="295">
        <v>24</v>
      </c>
      <c r="F10" s="323" t="s">
        <v>428</v>
      </c>
      <c r="G10" s="324"/>
      <c r="H10" s="324"/>
      <c r="I10" s="325"/>
      <c r="K10" s="6"/>
    </row>
    <row r="11" spans="1:11" ht="16.5" thickBot="1" x14ac:dyDescent="0.3">
      <c r="A11" s="45" t="s">
        <v>156</v>
      </c>
      <c r="B11" s="21">
        <v>1</v>
      </c>
      <c r="C11" s="5">
        <v>8</v>
      </c>
      <c r="D11" s="21">
        <v>24</v>
      </c>
      <c r="E11" s="214">
        <v>1</v>
      </c>
      <c r="F11" s="323" t="s">
        <v>241</v>
      </c>
      <c r="G11" s="324"/>
      <c r="H11" s="324"/>
      <c r="I11" s="325"/>
    </row>
    <row r="12" spans="1:11" ht="15.75" customHeight="1" thickBot="1" x14ac:dyDescent="0.3">
      <c r="A12" s="22" t="s">
        <v>21</v>
      </c>
      <c r="B12" s="23">
        <f>SUM(B6:B11)</f>
        <v>60</v>
      </c>
      <c r="C12" s="23">
        <f>SUM(C6:C11)</f>
        <v>108</v>
      </c>
      <c r="D12" s="23">
        <f>SUM(D6:D11)</f>
        <v>1760</v>
      </c>
      <c r="E12" s="239">
        <f>SUM(E6:E11)</f>
        <v>30</v>
      </c>
      <c r="F12" s="234"/>
      <c r="G12" s="234"/>
      <c r="H12" s="234"/>
      <c r="I12" s="235"/>
    </row>
    <row r="13" spans="1:11" ht="21.75" customHeight="1" thickBot="1" x14ac:dyDescent="0.25">
      <c r="A13" s="18"/>
      <c r="B13" s="19"/>
      <c r="C13" s="19"/>
      <c r="D13" s="19"/>
      <c r="E13" s="341"/>
      <c r="F13" s="341"/>
      <c r="G13" s="341"/>
      <c r="H13" s="341"/>
      <c r="I13" s="1"/>
    </row>
    <row r="14" spans="1:11" ht="55.5" customHeight="1" thickBot="1" x14ac:dyDescent="0.35">
      <c r="A14" s="25" t="s">
        <v>1</v>
      </c>
      <c r="B14" s="26" t="s">
        <v>2</v>
      </c>
      <c r="C14" s="27" t="s">
        <v>16</v>
      </c>
      <c r="D14" s="27" t="s">
        <v>15</v>
      </c>
      <c r="E14" s="27" t="s">
        <v>85</v>
      </c>
      <c r="F14" s="332" t="s">
        <v>18</v>
      </c>
      <c r="G14" s="333"/>
      <c r="H14" s="333"/>
      <c r="I14" s="334"/>
    </row>
    <row r="15" spans="1:11" s="28" customFormat="1" ht="26.25" customHeight="1" thickBot="1" x14ac:dyDescent="0.35">
      <c r="A15" s="335" t="s">
        <v>3</v>
      </c>
      <c r="B15" s="336"/>
      <c r="C15" s="336"/>
      <c r="D15" s="336"/>
      <c r="E15" s="336"/>
      <c r="F15" s="336"/>
      <c r="G15" s="336"/>
      <c r="H15" s="336"/>
      <c r="I15" s="337"/>
    </row>
    <row r="16" spans="1:11" ht="20.100000000000001" customHeight="1" x14ac:dyDescent="0.25">
      <c r="A16" s="42" t="s">
        <v>82</v>
      </c>
      <c r="B16" s="10">
        <v>6</v>
      </c>
      <c r="C16" s="10">
        <v>49</v>
      </c>
      <c r="D16" s="10">
        <v>0</v>
      </c>
      <c r="E16" s="10">
        <f>C16*3</f>
        <v>147</v>
      </c>
      <c r="F16" s="320"/>
      <c r="G16" s="321"/>
      <c r="H16" s="321"/>
      <c r="I16" s="322"/>
    </row>
    <row r="17" spans="1:9" ht="15.75" x14ac:dyDescent="0.25">
      <c r="A17" s="40" t="s">
        <v>92</v>
      </c>
      <c r="B17" s="5">
        <v>40</v>
      </c>
      <c r="C17" s="5">
        <v>340</v>
      </c>
      <c r="D17" s="5">
        <v>0</v>
      </c>
      <c r="E17" s="5">
        <v>850</v>
      </c>
      <c r="F17" s="323"/>
      <c r="G17" s="324"/>
      <c r="H17" s="324"/>
      <c r="I17" s="325"/>
    </row>
    <row r="18" spans="1:9" ht="15.75" x14ac:dyDescent="0.25">
      <c r="A18" s="41" t="s">
        <v>86</v>
      </c>
      <c r="B18" s="21">
        <v>5</v>
      </c>
      <c r="C18" s="21">
        <v>46</v>
      </c>
      <c r="D18" s="21">
        <v>0</v>
      </c>
      <c r="E18" s="21">
        <f>C18*3</f>
        <v>138</v>
      </c>
      <c r="F18" s="323"/>
      <c r="G18" s="324"/>
      <c r="H18" s="324"/>
      <c r="I18" s="325"/>
    </row>
    <row r="19" spans="1:9" ht="15.75" x14ac:dyDescent="0.25">
      <c r="A19" s="41" t="s">
        <v>87</v>
      </c>
      <c r="B19" s="21">
        <v>10</v>
      </c>
      <c r="C19" s="21">
        <v>59</v>
      </c>
      <c r="D19" s="21">
        <v>0</v>
      </c>
      <c r="E19" s="21">
        <f>C19*3</f>
        <v>177</v>
      </c>
      <c r="F19" s="323"/>
      <c r="G19" s="324"/>
      <c r="H19" s="324"/>
      <c r="I19" s="325"/>
    </row>
    <row r="20" spans="1:9" ht="16.5" thickBot="1" x14ac:dyDescent="0.3">
      <c r="A20" s="45" t="s">
        <v>226</v>
      </c>
      <c r="B20" s="21">
        <v>1</v>
      </c>
      <c r="C20" s="5">
        <v>2</v>
      </c>
      <c r="D20" s="5">
        <v>2</v>
      </c>
      <c r="E20" s="5">
        <v>4</v>
      </c>
      <c r="F20" s="342" t="s">
        <v>310</v>
      </c>
      <c r="G20" s="339"/>
      <c r="H20" s="339"/>
      <c r="I20" s="340"/>
    </row>
    <row r="21" spans="1:9" ht="15.75" x14ac:dyDescent="0.25">
      <c r="A21" s="43" t="s">
        <v>237</v>
      </c>
      <c r="B21" s="21">
        <v>1</v>
      </c>
      <c r="C21" s="21"/>
      <c r="D21" s="21"/>
      <c r="E21" s="21"/>
      <c r="F21" s="342" t="s">
        <v>325</v>
      </c>
      <c r="G21" s="339"/>
      <c r="H21" s="339"/>
      <c r="I21" s="340"/>
    </row>
    <row r="22" spans="1:9" ht="34.5" customHeight="1" x14ac:dyDescent="0.25">
      <c r="A22" s="43" t="s">
        <v>345</v>
      </c>
      <c r="B22" s="21">
        <v>1</v>
      </c>
      <c r="C22" s="205">
        <v>30</v>
      </c>
      <c r="D22" s="21"/>
      <c r="E22" s="21">
        <v>60</v>
      </c>
      <c r="F22" s="323" t="s">
        <v>346</v>
      </c>
      <c r="G22" s="324"/>
      <c r="H22" s="324"/>
      <c r="I22" s="325"/>
    </row>
    <row r="23" spans="1:9" ht="34.5" customHeight="1" x14ac:dyDescent="0.25">
      <c r="A23" s="43" t="s">
        <v>424</v>
      </c>
      <c r="B23" s="21">
        <v>18</v>
      </c>
      <c r="C23" s="205"/>
      <c r="D23" s="21"/>
      <c r="E23" s="21"/>
      <c r="F23" s="323" t="s">
        <v>425</v>
      </c>
      <c r="G23" s="324"/>
      <c r="H23" s="324"/>
      <c r="I23" s="325"/>
    </row>
    <row r="24" spans="1:9" ht="36" customHeight="1" x14ac:dyDescent="0.25">
      <c r="A24" s="43" t="s">
        <v>315</v>
      </c>
      <c r="B24" s="21">
        <v>2</v>
      </c>
      <c r="C24" s="21">
        <v>15</v>
      </c>
      <c r="D24" s="21">
        <v>18</v>
      </c>
      <c r="E24" s="21"/>
      <c r="F24" s="323" t="s">
        <v>369</v>
      </c>
      <c r="G24" s="324"/>
      <c r="H24" s="324"/>
      <c r="I24" s="325"/>
    </row>
    <row r="25" spans="1:9" ht="15.75" x14ac:dyDescent="0.25">
      <c r="A25" s="43" t="s">
        <v>376</v>
      </c>
      <c r="B25" s="21">
        <v>13</v>
      </c>
      <c r="C25" s="21">
        <v>4</v>
      </c>
      <c r="D25" s="21"/>
      <c r="E25" s="21">
        <v>104</v>
      </c>
      <c r="F25" s="323" t="s">
        <v>377</v>
      </c>
      <c r="G25" s="324"/>
      <c r="H25" s="324"/>
      <c r="I25" s="325"/>
    </row>
    <row r="26" spans="1:9" ht="15.75" x14ac:dyDescent="0.25">
      <c r="A26" s="43" t="s">
        <v>378</v>
      </c>
      <c r="B26" s="21">
        <v>10</v>
      </c>
      <c r="C26" s="21">
        <v>87</v>
      </c>
      <c r="D26" s="21">
        <v>24</v>
      </c>
      <c r="E26" s="21">
        <v>161</v>
      </c>
      <c r="F26" s="323" t="s">
        <v>395</v>
      </c>
      <c r="G26" s="324"/>
      <c r="H26" s="324"/>
      <c r="I26" s="325"/>
    </row>
    <row r="27" spans="1:9" ht="31.5" x14ac:dyDescent="0.25">
      <c r="A27" s="43" t="s">
        <v>382</v>
      </c>
      <c r="B27" s="21">
        <v>1</v>
      </c>
      <c r="C27" s="21">
        <v>4</v>
      </c>
      <c r="D27" s="21"/>
      <c r="E27" s="21">
        <v>9</v>
      </c>
      <c r="F27" s="323" t="s">
        <v>383</v>
      </c>
      <c r="G27" s="324"/>
      <c r="H27" s="324"/>
      <c r="I27" s="325"/>
    </row>
    <row r="28" spans="1:9" ht="15.75" x14ac:dyDescent="0.25">
      <c r="A28" s="43" t="s">
        <v>421</v>
      </c>
      <c r="B28" s="21">
        <v>8</v>
      </c>
      <c r="C28" s="21">
        <v>9</v>
      </c>
      <c r="D28" s="21"/>
      <c r="E28" s="21">
        <v>64</v>
      </c>
      <c r="F28" s="323" t="s">
        <v>387</v>
      </c>
      <c r="G28" s="324"/>
      <c r="H28" s="324"/>
      <c r="I28" s="325"/>
    </row>
    <row r="29" spans="1:9" ht="39" customHeight="1" x14ac:dyDescent="0.25">
      <c r="A29" s="289" t="s">
        <v>190</v>
      </c>
      <c r="B29" s="5">
        <v>3</v>
      </c>
      <c r="C29" s="5">
        <v>42</v>
      </c>
      <c r="D29" s="5">
        <v>0</v>
      </c>
      <c r="E29" s="5">
        <v>168</v>
      </c>
      <c r="F29" s="416" t="s">
        <v>388</v>
      </c>
      <c r="G29" s="416"/>
      <c r="H29" s="416"/>
      <c r="I29" s="463"/>
    </row>
    <row r="30" spans="1:9" ht="39" customHeight="1" x14ac:dyDescent="0.25">
      <c r="A30" s="289" t="s">
        <v>121</v>
      </c>
      <c r="B30" s="5">
        <v>3</v>
      </c>
      <c r="C30" s="5">
        <v>38</v>
      </c>
      <c r="D30" s="5">
        <v>4</v>
      </c>
      <c r="E30" s="5">
        <v>177</v>
      </c>
      <c r="F30" s="342" t="s">
        <v>392</v>
      </c>
      <c r="G30" s="339"/>
      <c r="H30" s="339"/>
      <c r="I30" s="340"/>
    </row>
    <row r="31" spans="1:9" ht="39" customHeight="1" x14ac:dyDescent="0.25">
      <c r="A31" s="289" t="s">
        <v>156</v>
      </c>
      <c r="B31" s="5">
        <v>10</v>
      </c>
      <c r="C31" s="5">
        <v>20</v>
      </c>
      <c r="D31" s="5">
        <v>1</v>
      </c>
      <c r="E31" s="5">
        <v>122.5</v>
      </c>
      <c r="F31" s="416" t="s">
        <v>393</v>
      </c>
      <c r="G31" s="416"/>
      <c r="H31" s="416"/>
      <c r="I31" s="463"/>
    </row>
    <row r="32" spans="1:9" ht="39" customHeight="1" x14ac:dyDescent="0.25">
      <c r="A32" s="292" t="s">
        <v>416</v>
      </c>
      <c r="B32" s="5">
        <v>1</v>
      </c>
      <c r="C32" s="5">
        <v>19</v>
      </c>
      <c r="D32" s="5">
        <v>1</v>
      </c>
      <c r="E32" s="5">
        <f>C32*3</f>
        <v>57</v>
      </c>
      <c r="F32" s="416" t="s">
        <v>417</v>
      </c>
      <c r="G32" s="416"/>
      <c r="H32" s="416"/>
      <c r="I32" s="463"/>
    </row>
    <row r="33" spans="1:11" ht="51" customHeight="1" thickBot="1" x14ac:dyDescent="0.3">
      <c r="A33" s="290" t="s">
        <v>189</v>
      </c>
      <c r="B33" s="291">
        <v>10</v>
      </c>
      <c r="C33" s="291">
        <v>69</v>
      </c>
      <c r="D33" s="291">
        <v>0</v>
      </c>
      <c r="E33" s="291">
        <v>276</v>
      </c>
      <c r="F33" s="456" t="s">
        <v>389</v>
      </c>
      <c r="G33" s="457"/>
      <c r="H33" s="457"/>
      <c r="I33" s="458"/>
    </row>
    <row r="34" spans="1:11" ht="20.100000000000001" customHeight="1" thickBot="1" x14ac:dyDescent="0.3">
      <c r="A34" s="22" t="s">
        <v>21</v>
      </c>
      <c r="B34" s="23">
        <f>SUM(B16:B33)</f>
        <v>143</v>
      </c>
      <c r="C34" s="23">
        <f>SUM(C16:C33)</f>
        <v>833</v>
      </c>
      <c r="D34" s="23">
        <f>SUM(D16:D33)</f>
        <v>50</v>
      </c>
      <c r="E34" s="23">
        <f>SUM(E16:E33)</f>
        <v>2514.5</v>
      </c>
      <c r="F34" s="49"/>
      <c r="G34" s="50"/>
      <c r="H34" s="50"/>
      <c r="I34" s="51"/>
    </row>
    <row r="35" spans="1:11" ht="15.75" x14ac:dyDescent="0.25">
      <c r="A35" s="11"/>
      <c r="B35" s="4"/>
      <c r="C35" s="4"/>
      <c r="D35" s="4"/>
      <c r="E35" s="9"/>
      <c r="F35" s="9"/>
      <c r="G35" s="9"/>
      <c r="H35" s="9"/>
    </row>
    <row r="36" spans="1:11" ht="16.5" thickBot="1" x14ac:dyDescent="0.3">
      <c r="A36" s="11"/>
      <c r="B36" s="4"/>
      <c r="C36" s="4"/>
      <c r="D36" s="4"/>
      <c r="E36" s="9"/>
      <c r="F36" s="9"/>
      <c r="G36" s="9"/>
      <c r="H36" s="9"/>
    </row>
    <row r="37" spans="1:11" ht="55.5" customHeight="1" thickBot="1" x14ac:dyDescent="0.35">
      <c r="A37" s="25" t="s">
        <v>1</v>
      </c>
      <c r="B37" s="26" t="s">
        <v>2</v>
      </c>
      <c r="C37" s="27" t="s">
        <v>16</v>
      </c>
      <c r="D37" s="27" t="s">
        <v>15</v>
      </c>
      <c r="E37" s="26" t="s">
        <v>41</v>
      </c>
      <c r="F37" s="332" t="s">
        <v>18</v>
      </c>
      <c r="G37" s="333"/>
      <c r="H37" s="333"/>
      <c r="I37" s="334"/>
    </row>
    <row r="38" spans="1:11" ht="26.25" customHeight="1" thickBot="1" x14ac:dyDescent="0.35">
      <c r="A38" s="357" t="s">
        <v>20</v>
      </c>
      <c r="B38" s="333"/>
      <c r="C38" s="15"/>
      <c r="D38" s="15"/>
      <c r="E38" s="15"/>
      <c r="F38" s="16"/>
      <c r="G38" s="16"/>
      <c r="H38" s="16"/>
      <c r="I38" s="17"/>
    </row>
    <row r="39" spans="1:11" ht="15.75" x14ac:dyDescent="0.25">
      <c r="A39" s="43" t="s">
        <v>308</v>
      </c>
      <c r="B39" s="5">
        <v>1</v>
      </c>
      <c r="C39" s="5">
        <v>22</v>
      </c>
      <c r="D39" s="5">
        <v>1</v>
      </c>
      <c r="E39" s="72"/>
      <c r="F39" s="320" t="s">
        <v>309</v>
      </c>
      <c r="G39" s="321"/>
      <c r="H39" s="321"/>
      <c r="I39" s="322"/>
    </row>
    <row r="40" spans="1:11" ht="15.75" x14ac:dyDescent="0.25">
      <c r="A40" s="40" t="s">
        <v>288</v>
      </c>
      <c r="B40" s="5">
        <v>4</v>
      </c>
      <c r="C40" s="5">
        <v>48</v>
      </c>
      <c r="D40" s="5">
        <v>12</v>
      </c>
      <c r="E40" s="73"/>
      <c r="F40" s="381" t="s">
        <v>290</v>
      </c>
      <c r="G40" s="389"/>
      <c r="H40" s="389"/>
      <c r="I40" s="451"/>
      <c r="K40" s="6"/>
    </row>
    <row r="41" spans="1:11" ht="15.75" x14ac:dyDescent="0.25">
      <c r="A41" s="40" t="s">
        <v>288</v>
      </c>
      <c r="B41" s="5">
        <v>1</v>
      </c>
      <c r="C41" s="5">
        <v>9</v>
      </c>
      <c r="D41" s="5">
        <v>4</v>
      </c>
      <c r="E41" s="73"/>
      <c r="F41" s="323" t="s">
        <v>420</v>
      </c>
      <c r="G41" s="324"/>
      <c r="H41" s="324"/>
      <c r="I41" s="325"/>
      <c r="K41" s="6"/>
    </row>
    <row r="42" spans="1:11" ht="15.75" x14ac:dyDescent="0.25">
      <c r="A42" s="40" t="s">
        <v>348</v>
      </c>
      <c r="B42" s="30">
        <v>1</v>
      </c>
      <c r="C42" s="30">
        <v>24</v>
      </c>
      <c r="D42" s="52">
        <v>0</v>
      </c>
      <c r="E42" s="74"/>
      <c r="F42" s="323" t="s">
        <v>349</v>
      </c>
      <c r="G42" s="324"/>
      <c r="H42" s="324"/>
      <c r="I42" s="325"/>
      <c r="K42" s="6"/>
    </row>
    <row r="43" spans="1:11" ht="48.95" customHeight="1" x14ac:dyDescent="0.25">
      <c r="A43" s="40" t="s">
        <v>359</v>
      </c>
      <c r="B43" s="30">
        <v>18</v>
      </c>
      <c r="C43" s="30">
        <v>123</v>
      </c>
      <c r="D43" s="52">
        <v>0</v>
      </c>
      <c r="E43" s="73"/>
      <c r="F43" s="323" t="s">
        <v>358</v>
      </c>
      <c r="G43" s="324"/>
      <c r="H43" s="324"/>
      <c r="I43" s="325"/>
      <c r="K43" s="6"/>
    </row>
    <row r="44" spans="1:11" ht="15.75" x14ac:dyDescent="0.25">
      <c r="A44" s="40" t="s">
        <v>379</v>
      </c>
      <c r="B44" s="5">
        <v>4</v>
      </c>
      <c r="C44" s="5">
        <v>206</v>
      </c>
      <c r="D44" s="5"/>
      <c r="E44" s="73"/>
      <c r="F44" s="323" t="s">
        <v>380</v>
      </c>
      <c r="G44" s="324"/>
      <c r="H44" s="324"/>
      <c r="I44" s="325"/>
      <c r="K44" s="6"/>
    </row>
    <row r="45" spans="1:11" ht="31.5" x14ac:dyDescent="0.25">
      <c r="A45" s="43" t="s">
        <v>382</v>
      </c>
      <c r="B45" s="5">
        <v>2</v>
      </c>
      <c r="C45" s="5">
        <v>40</v>
      </c>
      <c r="D45" s="5"/>
      <c r="E45" s="73"/>
      <c r="F45" s="323" t="s">
        <v>384</v>
      </c>
      <c r="G45" s="324"/>
      <c r="H45" s="324"/>
      <c r="I45" s="325"/>
      <c r="K45" s="6"/>
    </row>
    <row r="46" spans="1:11" ht="47.25" x14ac:dyDescent="0.25">
      <c r="A46" s="40" t="s">
        <v>391</v>
      </c>
      <c r="B46" s="5">
        <v>1</v>
      </c>
      <c r="C46" s="5">
        <v>130</v>
      </c>
      <c r="D46" s="5">
        <v>60</v>
      </c>
      <c r="E46" s="73"/>
      <c r="F46" s="381" t="s">
        <v>390</v>
      </c>
      <c r="G46" s="389"/>
      <c r="H46" s="389"/>
      <c r="I46" s="451"/>
      <c r="K46" s="6"/>
    </row>
    <row r="47" spans="1:11" ht="15.75" x14ac:dyDescent="0.25">
      <c r="A47" s="40" t="s">
        <v>434</v>
      </c>
      <c r="B47" s="5">
        <v>2</v>
      </c>
      <c r="C47" s="5">
        <v>18</v>
      </c>
      <c r="D47" s="5">
        <v>0</v>
      </c>
      <c r="E47" s="73"/>
      <c r="F47" s="381" t="s">
        <v>436</v>
      </c>
      <c r="G47" s="389"/>
      <c r="H47" s="389"/>
      <c r="I47" s="451"/>
      <c r="K47" s="6"/>
    </row>
    <row r="48" spans="1:11" ht="16.5" thickBot="1" x14ac:dyDescent="0.3">
      <c r="A48" s="40" t="s">
        <v>82</v>
      </c>
      <c r="B48" s="5">
        <v>1</v>
      </c>
      <c r="C48" s="5">
        <v>6</v>
      </c>
      <c r="D48" s="5">
        <v>0</v>
      </c>
      <c r="E48" s="73"/>
      <c r="F48" s="323" t="s">
        <v>418</v>
      </c>
      <c r="G48" s="324"/>
      <c r="H48" s="324"/>
      <c r="I48" s="325"/>
      <c r="K48" s="6"/>
    </row>
    <row r="49" spans="1:11" ht="16.5" thickBot="1" x14ac:dyDescent="0.3">
      <c r="A49" s="24" t="s">
        <v>9</v>
      </c>
      <c r="B49" s="23">
        <f>SUM(B39:B48)</f>
        <v>35</v>
      </c>
      <c r="C49" s="23">
        <f>SUM(C39:C48)</f>
        <v>626</v>
      </c>
      <c r="D49" s="23">
        <f>SUM(D39:D48)</f>
        <v>77</v>
      </c>
      <c r="E49" s="239">
        <f>COUNTIF(E38:E48,"&lt;&gt;")</f>
        <v>0</v>
      </c>
      <c r="F49" s="367"/>
      <c r="G49" s="368"/>
      <c r="H49" s="368"/>
      <c r="I49" s="369"/>
    </row>
    <row r="50" spans="1:11" ht="16.5" thickBot="1" x14ac:dyDescent="0.3">
      <c r="A50" s="32"/>
      <c r="B50" s="32"/>
      <c r="C50" s="32"/>
      <c r="D50" s="32"/>
      <c r="F50" s="33"/>
      <c r="G50" s="33"/>
      <c r="H50" s="33"/>
    </row>
    <row r="51" spans="1:11" ht="21.75" thickBot="1" x14ac:dyDescent="0.4">
      <c r="A51" s="370" t="s">
        <v>23</v>
      </c>
      <c r="B51" s="371"/>
      <c r="C51" s="371"/>
      <c r="D51" s="371"/>
      <c r="E51" s="372"/>
      <c r="F51" s="33"/>
      <c r="G51" s="33"/>
      <c r="H51" s="33"/>
    </row>
    <row r="52" spans="1:11" ht="21" x14ac:dyDescent="0.25">
      <c r="A52" s="32"/>
      <c r="B52" s="34" t="s">
        <v>24</v>
      </c>
      <c r="C52" s="35" t="s">
        <v>25</v>
      </c>
      <c r="D52" s="36" t="s">
        <v>26</v>
      </c>
      <c r="E52" s="36" t="s">
        <v>41</v>
      </c>
      <c r="F52" s="33"/>
      <c r="G52" s="33"/>
      <c r="H52" s="33"/>
    </row>
    <row r="53" spans="1:11" ht="22.5" customHeight="1" thickBot="1" x14ac:dyDescent="0.3">
      <c r="A53" s="32"/>
      <c r="B53" s="37">
        <f>SUM(B12+B34+B49)</f>
        <v>238</v>
      </c>
      <c r="C53" s="37">
        <f>SUM(C12+C34+C49)</f>
        <v>1567</v>
      </c>
      <c r="D53" s="37">
        <f>SUM(D12+D34+D49)</f>
        <v>1887</v>
      </c>
      <c r="E53" s="39">
        <f>SUM(E49)</f>
        <v>0</v>
      </c>
      <c r="F53" s="33"/>
      <c r="G53" s="33"/>
      <c r="H53" s="33"/>
    </row>
    <row r="54" spans="1:11" s="2" customFormat="1" ht="18" customHeight="1" x14ac:dyDescent="0.25">
      <c r="A54" s="6"/>
      <c r="B54" s="6"/>
      <c r="C54" s="6"/>
      <c r="D54" s="6"/>
      <c r="E54" s="7"/>
      <c r="F54" s="7"/>
      <c r="G54" s="7"/>
      <c r="H54" s="7"/>
    </row>
    <row r="55" spans="1:11" ht="16.5" thickBot="1" x14ac:dyDescent="0.3">
      <c r="A55" s="8"/>
      <c r="B55" s="8"/>
      <c r="C55" s="4"/>
      <c r="D55" s="4"/>
      <c r="E55" s="7"/>
      <c r="F55" s="4"/>
      <c r="G55" s="4"/>
      <c r="H55" s="9"/>
      <c r="I55" s="9"/>
      <c r="J55" s="9"/>
      <c r="K55" s="9"/>
    </row>
    <row r="56" spans="1:11" ht="19.5" thickBot="1" x14ac:dyDescent="0.35">
      <c r="A56" s="373" t="s">
        <v>12</v>
      </c>
      <c r="B56" s="374"/>
      <c r="C56" s="300" t="s">
        <v>5</v>
      </c>
      <c r="D56" s="301"/>
      <c r="E56" s="332" t="s">
        <v>18</v>
      </c>
      <c r="F56" s="333"/>
      <c r="G56" s="333"/>
      <c r="H56" s="334"/>
    </row>
    <row r="57" spans="1:11" ht="18.75" x14ac:dyDescent="0.3">
      <c r="A57" s="44" t="s">
        <v>4</v>
      </c>
      <c r="B57" s="29" t="s">
        <v>17</v>
      </c>
      <c r="C57" s="302" t="s">
        <v>14</v>
      </c>
      <c r="D57" s="303"/>
      <c r="E57" s="326"/>
      <c r="F57" s="327"/>
      <c r="G57" s="327"/>
      <c r="H57" s="328"/>
    </row>
    <row r="58" spans="1:11" ht="30.75" customHeight="1" x14ac:dyDescent="0.25">
      <c r="A58" s="282" t="s">
        <v>341</v>
      </c>
      <c r="B58">
        <v>16</v>
      </c>
      <c r="C58" s="304" t="s">
        <v>236</v>
      </c>
      <c r="D58" s="305"/>
      <c r="E58" s="329" t="s">
        <v>365</v>
      </c>
      <c r="F58" s="330"/>
      <c r="G58" s="330"/>
      <c r="H58" s="331"/>
    </row>
    <row r="59" spans="1:11" ht="35.25" customHeight="1" x14ac:dyDescent="0.25">
      <c r="A59" t="s">
        <v>341</v>
      </c>
      <c r="B59" s="56">
        <v>2</v>
      </c>
      <c r="C59" s="304" t="s">
        <v>360</v>
      </c>
      <c r="D59" s="305"/>
      <c r="E59" s="329" t="s">
        <v>365</v>
      </c>
      <c r="F59" s="330"/>
      <c r="G59" s="330"/>
      <c r="H59" s="331"/>
    </row>
    <row r="60" spans="1:11" ht="19.5" customHeight="1" x14ac:dyDescent="0.25">
      <c r="A60" s="56" t="s">
        <v>170</v>
      </c>
      <c r="B60" s="56">
        <v>1</v>
      </c>
      <c r="C60" s="304" t="s">
        <v>236</v>
      </c>
      <c r="D60" s="305"/>
      <c r="E60" s="342" t="s">
        <v>367</v>
      </c>
      <c r="F60" s="339"/>
      <c r="G60" s="339"/>
      <c r="H60" s="340"/>
    </row>
    <row r="61" spans="1:11" ht="19.5" customHeight="1" x14ac:dyDescent="0.25">
      <c r="A61" s="56" t="s">
        <v>170</v>
      </c>
      <c r="B61" s="56">
        <v>1</v>
      </c>
      <c r="C61" s="304" t="s">
        <v>419</v>
      </c>
      <c r="D61" s="305"/>
      <c r="E61" s="361"/>
      <c r="F61" s="362"/>
      <c r="G61" s="362"/>
      <c r="H61" s="363"/>
    </row>
    <row r="62" spans="1:11" ht="18.75" customHeight="1" x14ac:dyDescent="0.25">
      <c r="A62" s="56" t="s">
        <v>147</v>
      </c>
      <c r="B62" s="56">
        <v>3</v>
      </c>
      <c r="C62" s="304" t="s">
        <v>236</v>
      </c>
      <c r="D62" s="305"/>
      <c r="E62" s="342" t="s">
        <v>367</v>
      </c>
      <c r="F62" s="339"/>
      <c r="G62" s="339"/>
      <c r="H62" s="340"/>
    </row>
    <row r="63" spans="1:11" ht="18.75" customHeight="1" x14ac:dyDescent="0.25">
      <c r="A63" s="56" t="s">
        <v>239</v>
      </c>
      <c r="B63" s="56">
        <v>3</v>
      </c>
      <c r="C63" s="304" t="s">
        <v>236</v>
      </c>
      <c r="D63" s="305"/>
      <c r="E63" s="342" t="s">
        <v>367</v>
      </c>
      <c r="F63" s="339"/>
      <c r="G63" s="339"/>
      <c r="H63" s="340"/>
    </row>
    <row r="64" spans="1:11" ht="33.75" customHeight="1" x14ac:dyDescent="0.25">
      <c r="A64" s="288" t="s">
        <v>382</v>
      </c>
      <c r="B64" s="56">
        <v>4</v>
      </c>
      <c r="C64" s="304" t="s">
        <v>385</v>
      </c>
      <c r="D64" s="305"/>
      <c r="E64" s="329"/>
      <c r="F64" s="330"/>
      <c r="G64" s="330"/>
      <c r="H64" s="331"/>
    </row>
    <row r="65" spans="1:11" ht="16.5" customHeight="1" thickBot="1" x14ac:dyDescent="0.3">
      <c r="A65" s="204" t="s">
        <v>259</v>
      </c>
      <c r="B65" s="56">
        <v>3</v>
      </c>
      <c r="C65" s="304" t="s">
        <v>236</v>
      </c>
      <c r="D65" s="305"/>
      <c r="E65" s="329" t="s">
        <v>367</v>
      </c>
      <c r="F65" s="330"/>
      <c r="G65" s="330"/>
      <c r="H65" s="331"/>
    </row>
    <row r="66" spans="1:11" ht="19.5" customHeight="1" thickBot="1" x14ac:dyDescent="0.3">
      <c r="A66" s="75" t="s">
        <v>9</v>
      </c>
      <c r="B66" s="243">
        <f>SUM(B58:B65)</f>
        <v>33</v>
      </c>
      <c r="C66" s="242"/>
      <c r="D66" s="242"/>
      <c r="E66" s="242"/>
      <c r="F66" s="242"/>
      <c r="G66" s="242"/>
      <c r="H66" s="242"/>
      <c r="I66" s="242"/>
      <c r="J66" s="242"/>
      <c r="K66" s="242"/>
    </row>
    <row r="67" spans="1:11" ht="19.5" customHeight="1" x14ac:dyDescent="0.25">
      <c r="A67" s="244"/>
      <c r="B67" s="244"/>
      <c r="C67" s="242"/>
      <c r="D67" s="242"/>
      <c r="E67" s="242"/>
      <c r="F67" s="242"/>
      <c r="G67" s="245"/>
      <c r="H67" s="245"/>
      <c r="I67" s="245"/>
      <c r="J67" s="245"/>
    </row>
    <row r="68" spans="1:11" ht="19.5" customHeight="1" thickBot="1" x14ac:dyDescent="0.3">
      <c r="A68" s="59"/>
      <c r="B68" s="59"/>
      <c r="C68" s="57"/>
      <c r="D68" s="57"/>
      <c r="E68" s="57"/>
      <c r="F68" s="57"/>
      <c r="G68" s="57"/>
      <c r="H68" s="60"/>
      <c r="I68" s="59"/>
    </row>
    <row r="69" spans="1:11" ht="19.5" thickBot="1" x14ac:dyDescent="0.35">
      <c r="A69" s="373" t="s">
        <v>28</v>
      </c>
      <c r="B69" s="470"/>
      <c r="C69" s="61" t="s">
        <v>29</v>
      </c>
      <c r="D69" s="61" t="s">
        <v>30</v>
      </c>
      <c r="E69" s="64" t="s">
        <v>31</v>
      </c>
      <c r="F69" s="408" t="s">
        <v>34</v>
      </c>
      <c r="G69" s="409"/>
      <c r="H69" s="410"/>
    </row>
    <row r="70" spans="1:11" ht="16.5" thickBot="1" x14ac:dyDescent="0.3">
      <c r="A70" s="411" t="s">
        <v>32</v>
      </c>
      <c r="B70" s="412"/>
      <c r="C70" s="62">
        <v>2625</v>
      </c>
      <c r="D70" s="62">
        <v>1681</v>
      </c>
      <c r="E70" s="63">
        <v>4</v>
      </c>
      <c r="F70" s="443" t="s">
        <v>35</v>
      </c>
      <c r="G70" s="444"/>
      <c r="H70" s="445"/>
    </row>
    <row r="71" spans="1:11" ht="16.5" thickBot="1" x14ac:dyDescent="0.3">
      <c r="A71" s="411" t="s">
        <v>33</v>
      </c>
      <c r="B71" s="412"/>
      <c r="C71" s="62">
        <v>719</v>
      </c>
      <c r="D71" s="62">
        <v>307</v>
      </c>
      <c r="E71" s="63">
        <v>0</v>
      </c>
      <c r="F71" s="440" t="s">
        <v>36</v>
      </c>
      <c r="G71" s="441"/>
      <c r="H71" s="442"/>
    </row>
    <row r="72" spans="1:11" ht="16.5" thickBot="1" x14ac:dyDescent="0.3">
      <c r="A72" s="377" t="s">
        <v>9</v>
      </c>
      <c r="B72" s="378"/>
      <c r="C72" s="62">
        <f>SUM(C70:C71)</f>
        <v>3344</v>
      </c>
      <c r="D72" s="62">
        <f>SUM(D70:D71)</f>
        <v>1988</v>
      </c>
      <c r="E72" s="62">
        <f>SUM(E70:E71)</f>
        <v>4</v>
      </c>
      <c r="F72" s="440"/>
      <c r="G72" s="441"/>
      <c r="H72" s="442"/>
    </row>
    <row r="73" spans="1:11" ht="16.5" thickBot="1" x14ac:dyDescent="0.3">
      <c r="A73" s="47"/>
      <c r="B73" s="7"/>
      <c r="C73" s="1"/>
      <c r="D73" s="1"/>
      <c r="E73" s="1"/>
      <c r="F73" s="1"/>
      <c r="G73" s="1"/>
      <c r="I73" s="1"/>
      <c r="J73" s="1"/>
      <c r="K73" s="1"/>
    </row>
    <row r="74" spans="1:11" ht="16.5" thickBot="1" x14ac:dyDescent="0.3">
      <c r="A74" s="383" t="s">
        <v>11</v>
      </c>
      <c r="B74" s="384"/>
      <c r="C74" s="464" t="s">
        <v>5</v>
      </c>
      <c r="D74" s="465"/>
      <c r="E74" s="465"/>
      <c r="F74" s="465"/>
      <c r="G74" s="465"/>
      <c r="H74" s="465"/>
      <c r="I74" s="466"/>
      <c r="J74" s="467" t="s">
        <v>18</v>
      </c>
      <c r="K74" s="468"/>
    </row>
    <row r="75" spans="1:11" ht="15.75" x14ac:dyDescent="0.25">
      <c r="A75" s="379" t="s">
        <v>4</v>
      </c>
      <c r="B75" s="380"/>
      <c r="C75" s="12" t="s">
        <v>22</v>
      </c>
      <c r="D75" s="12" t="s">
        <v>40</v>
      </c>
      <c r="E75" s="12" t="s">
        <v>6</v>
      </c>
      <c r="F75" s="12" t="s">
        <v>7</v>
      </c>
      <c r="G75" s="12" t="s">
        <v>90</v>
      </c>
      <c r="H75" s="12" t="s">
        <v>42</v>
      </c>
      <c r="I75" s="12" t="s">
        <v>13</v>
      </c>
      <c r="J75" s="417"/>
      <c r="K75" s="418"/>
    </row>
    <row r="76" spans="1:11" ht="31.5" customHeight="1" x14ac:dyDescent="0.25">
      <c r="A76" s="389" t="s">
        <v>174</v>
      </c>
      <c r="B76" s="382"/>
      <c r="C76" s="55"/>
      <c r="D76" s="55"/>
      <c r="E76" s="55"/>
      <c r="F76" s="55"/>
      <c r="G76" s="30"/>
      <c r="H76" s="30"/>
      <c r="I76" s="46" t="s">
        <v>342</v>
      </c>
      <c r="J76" s="323" t="s">
        <v>343</v>
      </c>
      <c r="K76" s="452"/>
    </row>
    <row r="77" spans="1:11" ht="63" x14ac:dyDescent="0.25">
      <c r="A77" s="389" t="s">
        <v>347</v>
      </c>
      <c r="B77" s="382"/>
      <c r="C77" s="66"/>
      <c r="D77" s="66"/>
      <c r="E77" s="66"/>
      <c r="F77" s="66"/>
      <c r="G77" s="67"/>
      <c r="H77" s="67">
        <v>90</v>
      </c>
      <c r="I77" s="68" t="s">
        <v>394</v>
      </c>
      <c r="J77" s="459" t="s">
        <v>430</v>
      </c>
      <c r="K77" s="460"/>
    </row>
    <row r="78" spans="1:11" ht="28.5" customHeight="1" x14ac:dyDescent="0.25">
      <c r="A78" s="389" t="s">
        <v>137</v>
      </c>
      <c r="B78" s="382"/>
      <c r="C78" s="54"/>
      <c r="D78" s="54"/>
      <c r="E78" s="54"/>
      <c r="F78" s="54"/>
      <c r="G78" s="54"/>
      <c r="H78" s="54">
        <v>15</v>
      </c>
      <c r="I78" s="54"/>
      <c r="J78" s="342" t="s">
        <v>350</v>
      </c>
      <c r="K78" s="469"/>
    </row>
    <row r="79" spans="1:11" ht="15.75" x14ac:dyDescent="0.25">
      <c r="A79" s="390" t="s">
        <v>351</v>
      </c>
      <c r="B79" s="391"/>
      <c r="C79" s="54"/>
      <c r="D79" s="54"/>
      <c r="E79" s="54"/>
      <c r="F79" s="54"/>
      <c r="G79" s="54"/>
      <c r="H79" s="54">
        <v>4</v>
      </c>
      <c r="I79" s="54"/>
      <c r="J79" s="342" t="s">
        <v>352</v>
      </c>
      <c r="K79" s="469"/>
    </row>
    <row r="80" spans="1:11" ht="15.75" x14ac:dyDescent="0.25">
      <c r="A80" s="392" t="s">
        <v>354</v>
      </c>
      <c r="B80" s="392"/>
      <c r="C80" s="30"/>
      <c r="D80" s="30"/>
      <c r="E80" s="30"/>
      <c r="F80" s="30"/>
      <c r="G80" s="30"/>
      <c r="H80" s="30"/>
      <c r="I80" s="30"/>
      <c r="J80" s="323" t="s">
        <v>353</v>
      </c>
      <c r="K80" s="452"/>
    </row>
    <row r="81" spans="1:12" ht="15.75" x14ac:dyDescent="0.25">
      <c r="A81" s="381" t="s">
        <v>202</v>
      </c>
      <c r="B81" s="382"/>
      <c r="C81" s="30"/>
      <c r="D81" s="30">
        <v>3</v>
      </c>
      <c r="E81" s="30"/>
      <c r="F81" s="30"/>
      <c r="G81" s="30"/>
      <c r="H81" s="30"/>
      <c r="I81" s="30"/>
      <c r="J81" s="459" t="s">
        <v>357</v>
      </c>
      <c r="K81" s="460"/>
    </row>
    <row r="82" spans="1:12" ht="15.75" x14ac:dyDescent="0.25">
      <c r="A82" s="381" t="s">
        <v>253</v>
      </c>
      <c r="B82" s="382"/>
      <c r="C82" s="30"/>
      <c r="D82" s="30">
        <v>5</v>
      </c>
      <c r="E82" s="30"/>
      <c r="F82" s="30"/>
      <c r="G82" s="30"/>
      <c r="H82" s="30"/>
      <c r="I82" s="30"/>
      <c r="J82" s="323" t="s">
        <v>361</v>
      </c>
      <c r="K82" s="452"/>
    </row>
    <row r="83" spans="1:12" ht="31.5" x14ac:dyDescent="0.25">
      <c r="A83" s="381" t="s">
        <v>147</v>
      </c>
      <c r="B83" s="382"/>
      <c r="C83" s="30"/>
      <c r="D83" s="30"/>
      <c r="E83" s="30"/>
      <c r="F83" s="30"/>
      <c r="G83" s="30"/>
      <c r="H83" s="30"/>
      <c r="I83" s="46" t="s">
        <v>363</v>
      </c>
      <c r="J83" s="323" t="s">
        <v>364</v>
      </c>
      <c r="K83" s="452"/>
    </row>
    <row r="84" spans="1:12" ht="15.75" x14ac:dyDescent="0.25">
      <c r="A84" s="381" t="s">
        <v>129</v>
      </c>
      <c r="B84" s="382"/>
      <c r="C84" s="30"/>
      <c r="D84" s="30"/>
      <c r="E84" s="30"/>
      <c r="F84" s="30"/>
      <c r="G84" s="30"/>
      <c r="H84" s="30">
        <v>3</v>
      </c>
      <c r="I84" s="30"/>
      <c r="J84" s="323" t="s">
        <v>368</v>
      </c>
      <c r="K84" s="452"/>
    </row>
    <row r="85" spans="1:12" ht="15.75" x14ac:dyDescent="0.25">
      <c r="A85" s="381" t="s">
        <v>426</v>
      </c>
      <c r="B85" s="382"/>
      <c r="C85" s="30">
        <v>150</v>
      </c>
      <c r="D85" s="30"/>
      <c r="E85" s="30"/>
      <c r="F85" s="30"/>
      <c r="G85" s="30"/>
      <c r="H85" s="30">
        <v>210</v>
      </c>
      <c r="I85" s="30"/>
      <c r="J85" s="293"/>
      <c r="K85" s="294"/>
    </row>
    <row r="86" spans="1:12" ht="15.75" x14ac:dyDescent="0.25">
      <c r="A86" s="381" t="s">
        <v>259</v>
      </c>
      <c r="B86" s="382"/>
      <c r="C86" s="30"/>
      <c r="D86" s="30"/>
      <c r="E86" s="30"/>
      <c r="F86" s="30"/>
      <c r="G86" s="30"/>
      <c r="H86" s="30">
        <v>10</v>
      </c>
      <c r="I86" s="30"/>
      <c r="J86" s="323" t="s">
        <v>431</v>
      </c>
      <c r="K86" s="452"/>
    </row>
    <row r="87" spans="1:12" ht="15.75" x14ac:dyDescent="0.25">
      <c r="A87" s="381" t="s">
        <v>414</v>
      </c>
      <c r="B87" s="382"/>
      <c r="C87" s="30"/>
      <c r="D87" s="30"/>
      <c r="E87" s="30"/>
      <c r="F87" s="30"/>
      <c r="G87" s="30"/>
      <c r="H87" s="30"/>
      <c r="I87" s="30" t="s">
        <v>413</v>
      </c>
      <c r="J87" s="323" t="s">
        <v>415</v>
      </c>
      <c r="K87" s="452"/>
    </row>
    <row r="88" spans="1:12" ht="15.75" x14ac:dyDescent="0.25">
      <c r="A88" s="381" t="s">
        <v>432</v>
      </c>
      <c r="B88" s="382"/>
      <c r="C88" s="30"/>
      <c r="D88" s="30"/>
      <c r="E88" s="30"/>
      <c r="F88" s="30"/>
      <c r="G88" s="30"/>
      <c r="H88" s="30"/>
      <c r="I88" s="30" t="s">
        <v>433</v>
      </c>
      <c r="J88" s="323"/>
      <c r="K88" s="452"/>
    </row>
    <row r="89" spans="1:12" ht="16.5" thickBot="1" x14ac:dyDescent="0.3">
      <c r="A89" s="381" t="s">
        <v>147</v>
      </c>
      <c r="B89" s="382"/>
      <c r="C89" s="30"/>
      <c r="D89" s="30"/>
      <c r="E89" s="30"/>
      <c r="F89" s="30"/>
      <c r="G89" s="30"/>
      <c r="H89" s="30">
        <v>182</v>
      </c>
      <c r="I89" s="30"/>
      <c r="J89" s="323" t="s">
        <v>412</v>
      </c>
      <c r="K89" s="452"/>
    </row>
    <row r="90" spans="1:12" ht="16.5" thickBot="1" x14ac:dyDescent="0.3">
      <c r="A90" s="395" t="s">
        <v>21</v>
      </c>
      <c r="B90" s="396"/>
      <c r="C90" s="31">
        <f t="shared" ref="C90:H90" si="0">SUM(C76:C89)</f>
        <v>150</v>
      </c>
      <c r="D90" s="31">
        <f t="shared" si="0"/>
        <v>8</v>
      </c>
      <c r="E90" s="31">
        <f t="shared" si="0"/>
        <v>0</v>
      </c>
      <c r="F90" s="31">
        <f t="shared" si="0"/>
        <v>0</v>
      </c>
      <c r="G90" s="31">
        <f t="shared" si="0"/>
        <v>0</v>
      </c>
      <c r="H90" s="31">
        <f t="shared" si="0"/>
        <v>514</v>
      </c>
      <c r="I90" s="31">
        <f>COUNTIF(I76:I89,"&lt;&gt;")</f>
        <v>5</v>
      </c>
      <c r="J90" s="461"/>
      <c r="K90" s="462"/>
    </row>
    <row r="91" spans="1:12" ht="16.5" thickBot="1" x14ac:dyDescent="0.3">
      <c r="A91" s="152"/>
      <c r="B91" s="153"/>
      <c r="C91" s="154"/>
      <c r="D91" s="154"/>
      <c r="E91" s="154"/>
      <c r="F91" s="155"/>
      <c r="G91" s="155"/>
      <c r="H91" s="155"/>
      <c r="I91" s="155"/>
      <c r="J91" s="57"/>
      <c r="K91" s="57"/>
    </row>
    <row r="92" spans="1:12" ht="19.5" thickBot="1" x14ac:dyDescent="0.35">
      <c r="A92" s="69" t="s">
        <v>72</v>
      </c>
      <c r="B92" s="70"/>
      <c r="C92" s="70"/>
      <c r="D92" s="70"/>
      <c r="E92" s="71"/>
    </row>
    <row r="93" spans="1:12" ht="15.75" x14ac:dyDescent="0.25">
      <c r="A93" s="388"/>
      <c r="B93" s="388"/>
      <c r="C93" s="12" t="s">
        <v>17</v>
      </c>
    </row>
    <row r="94" spans="1:12" ht="15.75" x14ac:dyDescent="0.25">
      <c r="A94" s="381" t="s">
        <v>67</v>
      </c>
      <c r="B94" s="382"/>
      <c r="C94" s="203">
        <v>55</v>
      </c>
    </row>
    <row r="95" spans="1:12" ht="13.5" thickBot="1" x14ac:dyDescent="0.25"/>
    <row r="96" spans="1:12" ht="16.5" thickBot="1" x14ac:dyDescent="0.3">
      <c r="A96" s="383" t="s">
        <v>43</v>
      </c>
      <c r="B96" s="384"/>
      <c r="C96" s="385" t="s">
        <v>5</v>
      </c>
      <c r="D96" s="386"/>
      <c r="E96" s="386"/>
      <c r="F96" s="386"/>
      <c r="G96" s="386"/>
      <c r="H96" s="386"/>
      <c r="I96" s="386"/>
      <c r="J96" s="387"/>
      <c r="K96" s="79"/>
      <c r="L96" s="80" t="s">
        <v>37</v>
      </c>
    </row>
    <row r="97" spans="1:12" ht="31.5" x14ac:dyDescent="0.25">
      <c r="A97" s="379" t="s">
        <v>4</v>
      </c>
      <c r="B97" s="380"/>
      <c r="C97" s="12" t="s">
        <v>22</v>
      </c>
      <c r="D97" s="12" t="s">
        <v>40</v>
      </c>
      <c r="E97" s="12" t="s">
        <v>6</v>
      </c>
      <c r="F97" s="12" t="s">
        <v>7</v>
      </c>
      <c r="G97" s="12" t="s">
        <v>8</v>
      </c>
      <c r="H97" s="12" t="s">
        <v>42</v>
      </c>
      <c r="I97" s="58" t="s">
        <v>27</v>
      </c>
      <c r="J97" s="58" t="s">
        <v>13</v>
      </c>
      <c r="K97" s="58" t="s">
        <v>38</v>
      </c>
      <c r="L97" s="81"/>
    </row>
    <row r="98" spans="1:12" ht="15.75" x14ac:dyDescent="0.25">
      <c r="A98" s="381" t="s">
        <v>313</v>
      </c>
      <c r="B98" s="382"/>
      <c r="C98" s="30"/>
      <c r="D98" s="30"/>
      <c r="E98" s="30"/>
      <c r="F98" s="30"/>
      <c r="G98" s="30"/>
      <c r="H98" s="30"/>
      <c r="I98" s="82">
        <v>765</v>
      </c>
      <c r="J98" s="82"/>
      <c r="K98" s="83" t="s">
        <v>314</v>
      </c>
      <c r="L98" s="83"/>
    </row>
    <row r="99" spans="1:12" ht="15.75" x14ac:dyDescent="0.25">
      <c r="A99" s="381" t="s">
        <v>355</v>
      </c>
      <c r="B99" s="382"/>
      <c r="C99" s="30"/>
      <c r="D99" s="30"/>
      <c r="E99" s="30"/>
      <c r="F99" s="30"/>
      <c r="G99" s="30"/>
      <c r="H99" s="30"/>
      <c r="I99" s="82">
        <v>48</v>
      </c>
      <c r="J99" s="82"/>
      <c r="K99" s="83"/>
      <c r="L99" s="82"/>
    </row>
    <row r="100" spans="1:12" ht="15.75" x14ac:dyDescent="0.25">
      <c r="A100" s="381" t="s">
        <v>356</v>
      </c>
      <c r="B100" s="382"/>
      <c r="C100" s="30"/>
      <c r="D100" s="30"/>
      <c r="E100" s="30"/>
      <c r="F100" s="30"/>
      <c r="G100" s="30"/>
      <c r="H100" s="30"/>
      <c r="I100" s="83">
        <v>35</v>
      </c>
      <c r="J100" s="83"/>
      <c r="K100" s="83"/>
      <c r="L100" s="83"/>
    </row>
    <row r="101" spans="1:12" ht="15.75" x14ac:dyDescent="0.25">
      <c r="A101" s="381" t="s">
        <v>396</v>
      </c>
      <c r="B101" s="382"/>
      <c r="C101" s="30"/>
      <c r="D101" s="30"/>
      <c r="E101" s="30"/>
      <c r="F101" s="30"/>
      <c r="G101" s="30"/>
      <c r="H101" s="30"/>
      <c r="I101" s="83">
        <v>234</v>
      </c>
      <c r="J101" s="83"/>
      <c r="K101" s="82"/>
      <c r="L101" s="82"/>
    </row>
    <row r="102" spans="1:12" ht="16.5" thickBot="1" x14ac:dyDescent="0.3">
      <c r="A102" s="381" t="s">
        <v>362</v>
      </c>
      <c r="B102" s="382"/>
      <c r="C102" s="30"/>
      <c r="D102" s="30"/>
      <c r="E102" s="30"/>
      <c r="F102" s="30">
        <v>3</v>
      </c>
      <c r="G102" s="30"/>
      <c r="H102" s="30"/>
      <c r="I102" s="82"/>
      <c r="J102" s="83"/>
      <c r="K102" s="82"/>
      <c r="L102" s="83"/>
    </row>
    <row r="103" spans="1:12" ht="16.5" thickBot="1" x14ac:dyDescent="0.3">
      <c r="A103" s="375" t="s">
        <v>39</v>
      </c>
      <c r="B103" s="376"/>
      <c r="C103" s="23">
        <f t="shared" ref="C103:I103" si="1">SUM(C98:C102)</f>
        <v>0</v>
      </c>
      <c r="D103" s="23">
        <f t="shared" si="1"/>
        <v>0</v>
      </c>
      <c r="E103" s="23">
        <f t="shared" si="1"/>
        <v>0</v>
      </c>
      <c r="F103" s="23">
        <f t="shared" si="1"/>
        <v>3</v>
      </c>
      <c r="G103" s="23">
        <f t="shared" si="1"/>
        <v>0</v>
      </c>
      <c r="H103" s="23">
        <f t="shared" si="1"/>
        <v>0</v>
      </c>
      <c r="I103" s="23">
        <f t="shared" si="1"/>
        <v>1082</v>
      </c>
      <c r="J103" s="23">
        <f>COUNTIF(J98:J102,"&lt;&gt;")</f>
        <v>0</v>
      </c>
      <c r="K103" s="65"/>
      <c r="L103" s="65"/>
    </row>
    <row r="104" spans="1:12" ht="15.75" x14ac:dyDescent="0.25">
      <c r="A104" s="156" t="s">
        <v>66</v>
      </c>
    </row>
  </sheetData>
  <mergeCells count="121">
    <mergeCell ref="F47:I47"/>
    <mergeCell ref="A103:B103"/>
    <mergeCell ref="A96:B96"/>
    <mergeCell ref="A97:B97"/>
    <mergeCell ref="A98:B98"/>
    <mergeCell ref="A99:B99"/>
    <mergeCell ref="A100:B100"/>
    <mergeCell ref="A101:B101"/>
    <mergeCell ref="A81:B81"/>
    <mergeCell ref="A79:B79"/>
    <mergeCell ref="A80:B80"/>
    <mergeCell ref="A102:B102"/>
    <mergeCell ref="A86:B86"/>
    <mergeCell ref="A88:B88"/>
    <mergeCell ref="F6:I6"/>
    <mergeCell ref="F7:I7"/>
    <mergeCell ref="F8:I8"/>
    <mergeCell ref="F9:I9"/>
    <mergeCell ref="F22:I22"/>
    <mergeCell ref="F24:I24"/>
    <mergeCell ref="F25:I25"/>
    <mergeCell ref="F26:I26"/>
    <mergeCell ref="F27:I27"/>
    <mergeCell ref="F21:I21"/>
    <mergeCell ref="F23:I23"/>
    <mergeCell ref="F10:I10"/>
    <mergeCell ref="A72:B72"/>
    <mergeCell ref="F72:H72"/>
    <mergeCell ref="A78:B78"/>
    <mergeCell ref="A69:B69"/>
    <mergeCell ref="F69:H69"/>
    <mergeCell ref="C58:D58"/>
    <mergeCell ref="E58:H58"/>
    <mergeCell ref="A77:B77"/>
    <mergeCell ref="A74:B74"/>
    <mergeCell ref="A75:B75"/>
    <mergeCell ref="C96:J96"/>
    <mergeCell ref="C74:I74"/>
    <mergeCell ref="J74:K74"/>
    <mergeCell ref="J75:K75"/>
    <mergeCell ref="J76:K76"/>
    <mergeCell ref="J77:K77"/>
    <mergeCell ref="J78:K78"/>
    <mergeCell ref="J79:K79"/>
    <mergeCell ref="C61:D61"/>
    <mergeCell ref="E61:H61"/>
    <mergeCell ref="F71:H71"/>
    <mergeCell ref="J86:K86"/>
    <mergeCell ref="J88:K88"/>
    <mergeCell ref="F29:I29"/>
    <mergeCell ref="F31:I31"/>
    <mergeCell ref="F30:I30"/>
    <mergeCell ref="F32:I32"/>
    <mergeCell ref="F49:I49"/>
    <mergeCell ref="A89:B89"/>
    <mergeCell ref="A93:B93"/>
    <mergeCell ref="A94:B94"/>
    <mergeCell ref="A90:B90"/>
    <mergeCell ref="C62:D62"/>
    <mergeCell ref="E62:H62"/>
    <mergeCell ref="C63:D63"/>
    <mergeCell ref="E63:H63"/>
    <mergeCell ref="C57:D57"/>
    <mergeCell ref="E57:H57"/>
    <mergeCell ref="C59:D59"/>
    <mergeCell ref="E59:H59"/>
    <mergeCell ref="C60:D60"/>
    <mergeCell ref="E60:H60"/>
    <mergeCell ref="F46:I46"/>
    <mergeCell ref="F48:I48"/>
    <mergeCell ref="F44:I44"/>
    <mergeCell ref="F45:I45"/>
    <mergeCell ref="A51:E51"/>
    <mergeCell ref="A56:B56"/>
    <mergeCell ref="C56:D56"/>
    <mergeCell ref="E56:H56"/>
    <mergeCell ref="J80:K80"/>
    <mergeCell ref="J81:K81"/>
    <mergeCell ref="J89:K89"/>
    <mergeCell ref="J90:K90"/>
    <mergeCell ref="A70:B70"/>
    <mergeCell ref="F70:H70"/>
    <mergeCell ref="C64:D64"/>
    <mergeCell ref="E64:H64"/>
    <mergeCell ref="C65:D65"/>
    <mergeCell ref="E65:H65"/>
    <mergeCell ref="A82:B82"/>
    <mergeCell ref="J82:K82"/>
    <mergeCell ref="A83:B83"/>
    <mergeCell ref="J83:K83"/>
    <mergeCell ref="A84:B84"/>
    <mergeCell ref="J84:K84"/>
    <mergeCell ref="A87:B87"/>
    <mergeCell ref="J87:K87"/>
    <mergeCell ref="A85:B85"/>
    <mergeCell ref="A71:B71"/>
    <mergeCell ref="A76:B76"/>
    <mergeCell ref="A1:C1"/>
    <mergeCell ref="D1:G1"/>
    <mergeCell ref="A3:B3"/>
    <mergeCell ref="C3:D3"/>
    <mergeCell ref="F4:I4"/>
    <mergeCell ref="F5:I5"/>
    <mergeCell ref="F40:I40"/>
    <mergeCell ref="F42:I42"/>
    <mergeCell ref="F43:I43"/>
    <mergeCell ref="A38:B38"/>
    <mergeCell ref="F39:I39"/>
    <mergeCell ref="E13:H13"/>
    <mergeCell ref="A15:I15"/>
    <mergeCell ref="F16:I16"/>
    <mergeCell ref="F17:I17"/>
    <mergeCell ref="F18:I18"/>
    <mergeCell ref="F19:I19"/>
    <mergeCell ref="F14:I14"/>
    <mergeCell ref="F11:I11"/>
    <mergeCell ref="F20:I20"/>
    <mergeCell ref="F37:I37"/>
    <mergeCell ref="F28:I28"/>
    <mergeCell ref="F41:I41"/>
    <mergeCell ref="F33:I33"/>
  </mergeCells>
  <hyperlinks>
    <hyperlink ref="F70" r:id="rId1" xr:uid="{00000000-0004-0000-0300-000000000000}"/>
    <hyperlink ref="F71" r:id="rId2" xr:uid="{00000000-0004-0000-0300-000001000000}"/>
  </hyperlinks>
  <pageMargins left="0.23622047244094491" right="0.23622047244094491" top="0.74803149606299213" bottom="0.74803149606299213" header="0.31496062992125984" footer="0.31496062992125984"/>
  <pageSetup paperSize="8" scale="54" orientation="portrait" r:id="rId3"/>
  <headerFooter alignWithMargins="0"/>
  <colBreaks count="1" manualBreakCount="1">
    <brk id="7" max="78"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145"/>
  <sheetViews>
    <sheetView tabSelected="1" zoomScale="70" zoomScaleNormal="70" workbookViewId="0">
      <selection activeCell="K48" sqref="K48"/>
    </sheetView>
  </sheetViews>
  <sheetFormatPr defaultColWidth="8.7109375" defaultRowHeight="15" x14ac:dyDescent="0.25"/>
  <cols>
    <col min="1" max="1" width="45.5703125" style="86" customWidth="1"/>
    <col min="2" max="2" width="20.140625" style="86" customWidth="1"/>
    <col min="3" max="3" width="26.85546875" style="86" customWidth="1"/>
    <col min="4" max="4" width="26.42578125" style="86" customWidth="1"/>
    <col min="5" max="5" width="14.42578125" style="86" customWidth="1"/>
    <col min="6" max="6" width="13.28515625" style="86" customWidth="1"/>
    <col min="7" max="7" width="10.7109375" style="86" customWidth="1"/>
    <col min="8" max="8" width="18.7109375" style="86" customWidth="1"/>
    <col min="9" max="9" width="12.7109375" style="86" customWidth="1"/>
    <col min="10" max="10" width="11.85546875" style="86" customWidth="1"/>
    <col min="11" max="11" width="36.7109375" style="86" customWidth="1"/>
    <col min="12" max="12" width="13.85546875" style="86" bestFit="1" customWidth="1"/>
    <col min="13" max="16384" width="8.7109375" style="86"/>
  </cols>
  <sheetData>
    <row r="1" spans="1:12" ht="16.5" thickBot="1" x14ac:dyDescent="0.3">
      <c r="A1" s="484" t="s">
        <v>0</v>
      </c>
      <c r="B1" s="485"/>
      <c r="C1" s="486"/>
      <c r="D1" s="487" t="s">
        <v>429</v>
      </c>
      <c r="E1" s="488"/>
      <c r="F1" s="488"/>
      <c r="G1" s="488"/>
      <c r="H1" s="488"/>
      <c r="I1" s="489"/>
      <c r="J1" s="84"/>
      <c r="K1" s="85"/>
    </row>
    <row r="2" spans="1:12" ht="16.5" thickBot="1" x14ac:dyDescent="0.3">
      <c r="A2" s="87"/>
      <c r="B2" s="85"/>
      <c r="C2" s="85"/>
      <c r="D2" s="88"/>
      <c r="E2" s="85"/>
      <c r="F2" s="85"/>
      <c r="G2" s="85"/>
      <c r="H2" s="85"/>
      <c r="I2" s="85"/>
      <c r="J2" s="84"/>
      <c r="K2" s="85"/>
    </row>
    <row r="3" spans="1:12" ht="15.75" thickBot="1" x14ac:dyDescent="0.3">
      <c r="A3" s="490" t="s">
        <v>19</v>
      </c>
      <c r="B3" s="491"/>
      <c r="C3" s="491"/>
      <c r="D3" s="491"/>
      <c r="E3" s="491"/>
      <c r="F3" s="491"/>
      <c r="G3" s="491"/>
      <c r="H3" s="491"/>
      <c r="I3" s="491"/>
      <c r="J3" s="491"/>
      <c r="K3" s="492"/>
    </row>
    <row r="4" spans="1:12" ht="48" thickBot="1" x14ac:dyDescent="0.3">
      <c r="A4" s="89" t="s">
        <v>45</v>
      </c>
      <c r="B4" s="90" t="s">
        <v>2</v>
      </c>
      <c r="C4" s="91" t="s">
        <v>16</v>
      </c>
      <c r="D4" s="91" t="s">
        <v>15</v>
      </c>
      <c r="E4" s="91" t="s">
        <v>117</v>
      </c>
      <c r="F4" s="497" t="s">
        <v>46</v>
      </c>
      <c r="G4" s="498"/>
      <c r="H4" s="498"/>
      <c r="I4" s="498"/>
      <c r="J4" s="499"/>
      <c r="K4" s="92" t="s">
        <v>99</v>
      </c>
    </row>
    <row r="5" spans="1:12" ht="15.75" x14ac:dyDescent="0.25">
      <c r="A5" s="93" t="s">
        <v>100</v>
      </c>
      <c r="B5" s="135">
        <f>'Jan-Mar'!B10</f>
        <v>43</v>
      </c>
      <c r="C5" s="135">
        <f>'Jan-Mar'!C10</f>
        <v>345</v>
      </c>
      <c r="D5" s="135">
        <f>'Jan-Mar'!D10</f>
        <v>919</v>
      </c>
      <c r="E5" s="135">
        <f>'Jan-Mar'!E10</f>
        <v>5</v>
      </c>
      <c r="F5" s="500"/>
      <c r="G5" s="501"/>
      <c r="H5" s="501"/>
      <c r="I5" s="501"/>
      <c r="J5" s="502"/>
      <c r="K5" s="104"/>
    </row>
    <row r="6" spans="1:12" ht="15.75" x14ac:dyDescent="0.25">
      <c r="A6" s="94" t="s">
        <v>101</v>
      </c>
      <c r="B6" s="95">
        <f>'Apr-Jun'!B11</f>
        <v>74</v>
      </c>
      <c r="C6" s="95">
        <f>'Apr-Jun'!C11</f>
        <v>185</v>
      </c>
      <c r="D6" s="95">
        <f>'Apr-Jun'!D11</f>
        <v>1235</v>
      </c>
      <c r="E6" s="95">
        <f>'Apr-Jun'!E11</f>
        <v>7</v>
      </c>
      <c r="F6" s="503"/>
      <c r="G6" s="504"/>
      <c r="H6" s="504"/>
      <c r="I6" s="504"/>
      <c r="J6" s="505"/>
      <c r="K6" s="105"/>
    </row>
    <row r="7" spans="1:12" ht="15.75" x14ac:dyDescent="0.25">
      <c r="A7" s="97" t="s">
        <v>102</v>
      </c>
      <c r="B7" s="95">
        <f>'Jul-Sep'!B9</f>
        <v>8</v>
      </c>
      <c r="C7" s="95">
        <f>'Jul-Sep'!C9</f>
        <v>87</v>
      </c>
      <c r="D7" s="95">
        <f>'Jul-Sep'!D9</f>
        <v>237</v>
      </c>
      <c r="E7" s="95">
        <f>'Jul-Sep'!E9</f>
        <v>2</v>
      </c>
      <c r="F7" s="503"/>
      <c r="G7" s="504"/>
      <c r="H7" s="504"/>
      <c r="I7" s="504"/>
      <c r="J7" s="505"/>
      <c r="K7" s="105"/>
    </row>
    <row r="8" spans="1:12" ht="16.5" thickBot="1" x14ac:dyDescent="0.3">
      <c r="A8" s="98" t="s">
        <v>103</v>
      </c>
      <c r="B8" s="95">
        <f>'Oct-Dec'!B12</f>
        <v>60</v>
      </c>
      <c r="C8" s="95">
        <f>'Oct-Dec'!C12</f>
        <v>108</v>
      </c>
      <c r="D8" s="95">
        <f>'Oct-Dec'!D12</f>
        <v>1760</v>
      </c>
      <c r="E8" s="95">
        <f>'Oct-Dec'!E12</f>
        <v>30</v>
      </c>
      <c r="F8" s="506"/>
      <c r="G8" s="507"/>
      <c r="H8" s="507"/>
      <c r="I8" s="507"/>
      <c r="J8" s="508"/>
      <c r="K8" s="106"/>
    </row>
    <row r="9" spans="1:12" ht="16.5" thickBot="1" x14ac:dyDescent="0.3">
      <c r="A9" s="99" t="s">
        <v>9</v>
      </c>
      <c r="B9" s="100">
        <f>SUM(B5:B8)</f>
        <v>185</v>
      </c>
      <c r="C9" s="100">
        <f>SUM(C5:C8)</f>
        <v>725</v>
      </c>
      <c r="D9" s="100">
        <f>SUM(D5:D8)</f>
        <v>4151</v>
      </c>
      <c r="E9" s="100">
        <f>SUM(E5:E8)</f>
        <v>44</v>
      </c>
      <c r="F9" s="509"/>
      <c r="G9" s="510"/>
      <c r="H9" s="511"/>
      <c r="I9" s="511"/>
      <c r="J9" s="511"/>
      <c r="K9" s="511"/>
      <c r="L9" s="85"/>
    </row>
    <row r="10" spans="1:12" ht="15.75" thickBot="1" x14ac:dyDescent="0.3">
      <c r="A10" s="101"/>
      <c r="B10" s="85"/>
      <c r="C10" s="85"/>
      <c r="D10" s="85"/>
      <c r="E10" s="512"/>
      <c r="F10" s="512"/>
      <c r="G10" s="512"/>
      <c r="H10" s="512"/>
      <c r="I10" s="512"/>
      <c r="J10" s="512"/>
      <c r="K10" s="85"/>
    </row>
    <row r="11" spans="1:12" ht="15.75" thickBot="1" x14ac:dyDescent="0.3">
      <c r="A11" s="490" t="s">
        <v>89</v>
      </c>
      <c r="B11" s="491"/>
      <c r="C11" s="491"/>
      <c r="D11" s="491"/>
      <c r="E11" s="491"/>
      <c r="F11" s="491"/>
      <c r="G11" s="491"/>
      <c r="H11" s="491"/>
      <c r="I11" s="491"/>
      <c r="J11" s="491"/>
      <c r="K11" s="492"/>
    </row>
    <row r="12" spans="1:12" ht="48" thickBot="1" x14ac:dyDescent="0.3">
      <c r="A12" s="89" t="s">
        <v>45</v>
      </c>
      <c r="B12" s="102" t="s">
        <v>2</v>
      </c>
      <c r="C12" s="103" t="s">
        <v>16</v>
      </c>
      <c r="D12" s="103" t="s">
        <v>15</v>
      </c>
      <c r="E12" s="103" t="s">
        <v>84</v>
      </c>
      <c r="F12" s="497" t="s">
        <v>46</v>
      </c>
      <c r="G12" s="498"/>
      <c r="H12" s="498"/>
      <c r="I12" s="498"/>
      <c r="J12" s="499"/>
      <c r="K12" s="92" t="s">
        <v>47</v>
      </c>
    </row>
    <row r="13" spans="1:12" ht="48.75" customHeight="1" x14ac:dyDescent="0.25">
      <c r="A13" s="93" t="s">
        <v>100</v>
      </c>
      <c r="B13" s="137">
        <f>'Jan-Mar'!B27</f>
        <v>118</v>
      </c>
      <c r="C13" s="137">
        <f>'Jan-Mar'!C27</f>
        <v>754</v>
      </c>
      <c r="D13" s="137">
        <f>'Jan-Mar'!D27</f>
        <v>6</v>
      </c>
      <c r="E13" s="137">
        <f>'Jan-Mar'!E27</f>
        <v>6257</v>
      </c>
      <c r="F13" s="500"/>
      <c r="G13" s="501"/>
      <c r="H13" s="501"/>
      <c r="I13" s="501"/>
      <c r="J13" s="502"/>
      <c r="K13" s="104"/>
    </row>
    <row r="14" spans="1:12" ht="15.75" x14ac:dyDescent="0.25">
      <c r="A14" s="94" t="s">
        <v>101</v>
      </c>
      <c r="B14" s="136">
        <f>'Apr-Jun'!B32</f>
        <v>159</v>
      </c>
      <c r="C14" s="136">
        <f>'Apr-Jun'!C32</f>
        <v>917</v>
      </c>
      <c r="D14" s="136">
        <f>'Apr-Jun'!D32</f>
        <v>34</v>
      </c>
      <c r="E14" s="136">
        <f>'Apr-Jun'!E32</f>
        <v>2787.75</v>
      </c>
      <c r="F14" s="503"/>
      <c r="G14" s="504"/>
      <c r="H14" s="504"/>
      <c r="I14" s="504"/>
      <c r="J14" s="505"/>
      <c r="K14" s="105"/>
    </row>
    <row r="15" spans="1:12" ht="15.75" x14ac:dyDescent="0.25">
      <c r="A15" s="97" t="s">
        <v>102</v>
      </c>
      <c r="B15" s="136">
        <f>'Jul-Sep'!B27</f>
        <v>112</v>
      </c>
      <c r="C15" s="136">
        <f>'Jul-Sep'!C27</f>
        <v>710</v>
      </c>
      <c r="D15" s="136">
        <f>'Jul-Sep'!D27</f>
        <v>13</v>
      </c>
      <c r="E15" s="136">
        <f>'Jul-Sep'!E27</f>
        <v>1832.1</v>
      </c>
      <c r="F15" s="503"/>
      <c r="G15" s="504"/>
      <c r="H15" s="504"/>
      <c r="I15" s="504"/>
      <c r="J15" s="505"/>
      <c r="K15" s="105"/>
    </row>
    <row r="16" spans="1:12" ht="16.5" thickBot="1" x14ac:dyDescent="0.3">
      <c r="A16" s="98" t="s">
        <v>103</v>
      </c>
      <c r="B16" s="138">
        <f>'Oct-Dec'!B34</f>
        <v>143</v>
      </c>
      <c r="C16" s="138">
        <f>'Oct-Dec'!C34</f>
        <v>833</v>
      </c>
      <c r="D16" s="138">
        <f>'Oct-Dec'!D34</f>
        <v>50</v>
      </c>
      <c r="E16" s="138">
        <f>'Oct-Dec'!E34</f>
        <v>2514.5</v>
      </c>
      <c r="F16" s="506"/>
      <c r="G16" s="507"/>
      <c r="H16" s="507"/>
      <c r="I16" s="507"/>
      <c r="J16" s="508"/>
      <c r="K16" s="106"/>
    </row>
    <row r="17" spans="1:12" ht="16.5" thickBot="1" x14ac:dyDescent="0.3">
      <c r="A17" s="99" t="s">
        <v>48</v>
      </c>
      <c r="B17" s="107">
        <f>SUM(B13:B16)</f>
        <v>532</v>
      </c>
      <c r="C17" s="107">
        <f>SUM(C13:C16)</f>
        <v>3214</v>
      </c>
      <c r="D17" s="107">
        <f>SUM(D13:D16)</f>
        <v>103</v>
      </c>
      <c r="E17" s="107">
        <f>SUM(E13:E16)</f>
        <v>13391.35</v>
      </c>
      <c r="F17" s="108"/>
      <c r="G17" s="108"/>
      <c r="H17" s="108"/>
      <c r="I17" s="108"/>
      <c r="J17" s="108"/>
      <c r="K17" s="85"/>
    </row>
    <row r="18" spans="1:12" ht="16.5" thickBot="1" x14ac:dyDescent="0.3">
      <c r="A18" s="109"/>
      <c r="B18" s="84"/>
      <c r="C18" s="84"/>
      <c r="D18" s="84"/>
      <c r="E18" s="108"/>
      <c r="F18" s="108"/>
      <c r="G18" s="108"/>
      <c r="H18" s="108"/>
      <c r="I18" s="108"/>
      <c r="J18" s="108"/>
    </row>
    <row r="19" spans="1:12" ht="16.5" thickBot="1" x14ac:dyDescent="0.3">
      <c r="A19" s="495" t="s">
        <v>116</v>
      </c>
      <c r="B19" s="496"/>
      <c r="C19" s="496"/>
      <c r="D19" s="496"/>
      <c r="E19" s="496"/>
      <c r="F19" s="496"/>
      <c r="G19" s="496"/>
      <c r="H19" s="495"/>
      <c r="I19" s="496"/>
      <c r="J19" s="108"/>
    </row>
    <row r="20" spans="1:12" ht="63.75" thickBot="1" x14ac:dyDescent="0.3">
      <c r="A20" s="89" t="s">
        <v>45</v>
      </c>
      <c r="B20" s="209" t="s">
        <v>76</v>
      </c>
      <c r="C20" s="103" t="s">
        <v>77</v>
      </c>
      <c r="D20" s="103" t="s">
        <v>84</v>
      </c>
      <c r="E20" s="209" t="s">
        <v>78</v>
      </c>
      <c r="F20" s="103" t="s">
        <v>79</v>
      </c>
      <c r="G20" s="103" t="s">
        <v>84</v>
      </c>
      <c r="H20" s="209" t="s">
        <v>80</v>
      </c>
      <c r="I20" s="103" t="s">
        <v>81</v>
      </c>
      <c r="J20" s="103" t="s">
        <v>84</v>
      </c>
      <c r="K20" s="108"/>
      <c r="L20" s="108"/>
    </row>
    <row r="21" spans="1:12" ht="15.75" x14ac:dyDescent="0.25">
      <c r="A21" s="210" t="s">
        <v>100</v>
      </c>
      <c r="B21" s="95">
        <f>'Jan-Mar'!B14+'Jan-Mar'!B16</f>
        <v>15</v>
      </c>
      <c r="C21" s="95">
        <f>'Jan-Mar'!C14+'Jan-Mar'!C16</f>
        <v>97</v>
      </c>
      <c r="D21" s="95">
        <f>'Jan-Mar'!E14+'Jan-Mar'!E16</f>
        <v>303</v>
      </c>
      <c r="E21" s="95">
        <f>'Jan-Mar'!B17</f>
        <v>13</v>
      </c>
      <c r="F21" s="95">
        <f>'Jan-Mar'!C17</f>
        <v>60</v>
      </c>
      <c r="G21" s="95">
        <f>'Jan-Mar'!E17</f>
        <v>222</v>
      </c>
      <c r="H21" s="95">
        <f>'Jan-Mar'!B15</f>
        <v>44</v>
      </c>
      <c r="I21" s="95">
        <f>'Jan-Mar'!C15</f>
        <v>363</v>
      </c>
      <c r="J21" s="95">
        <f>'Jan-Mar'!E15</f>
        <v>907.5</v>
      </c>
      <c r="K21" s="108"/>
      <c r="L21" s="108"/>
    </row>
    <row r="22" spans="1:12" ht="15.75" x14ac:dyDescent="0.25">
      <c r="A22" s="97" t="s">
        <v>101</v>
      </c>
      <c r="B22" s="95">
        <f>'Apr-Jun'!B15+'Apr-Jun'!B17</f>
        <v>16</v>
      </c>
      <c r="C22" s="95">
        <f>'Apr-Jun'!C15+'Apr-Jun'!C17</f>
        <v>127</v>
      </c>
      <c r="D22" s="95">
        <f>'Apr-Jun'!E15+'Apr-Jun'!E17</f>
        <v>254</v>
      </c>
      <c r="E22" s="95">
        <f>'Apr-Jun'!B18</f>
        <v>9</v>
      </c>
      <c r="F22" s="95">
        <f>'Apr-Jun'!C18</f>
        <v>57</v>
      </c>
      <c r="G22" s="95">
        <f>'Apr-Jun'!E18</f>
        <v>177</v>
      </c>
      <c r="H22" s="95">
        <f>'Apr-Jun'!B16</f>
        <v>45</v>
      </c>
      <c r="I22" s="95">
        <f>'Apr-Jun'!C16</f>
        <v>315</v>
      </c>
      <c r="J22" s="95">
        <f>'Apr-Jun'!E16</f>
        <v>787.5</v>
      </c>
      <c r="K22" s="108"/>
      <c r="L22" s="108"/>
    </row>
    <row r="23" spans="1:12" ht="15.75" x14ac:dyDescent="0.25">
      <c r="A23" s="97" t="s">
        <v>102</v>
      </c>
      <c r="B23" s="95">
        <f>'Jul-Sep'!B13+'Jul-Sep'!B15</f>
        <v>11</v>
      </c>
      <c r="C23" s="95">
        <f>'Jul-Sep'!C13+'Jul-Sep'!C15</f>
        <v>82</v>
      </c>
      <c r="D23" s="95">
        <f>'Jul-Sep'!E13+'Jul-Sep'!E15</f>
        <v>212</v>
      </c>
      <c r="E23" s="95">
        <f>'Jul-Sep'!B16</f>
        <v>9</v>
      </c>
      <c r="F23" s="95">
        <f>'Jul-Sep'!C16</f>
        <v>47</v>
      </c>
      <c r="G23" s="95">
        <f>'Jul-Sep'!E16</f>
        <v>141</v>
      </c>
      <c r="H23" s="208">
        <f>'Jul-Sep'!B14</f>
        <v>42</v>
      </c>
      <c r="I23" s="220">
        <f>'Jul-Sep'!C14</f>
        <v>378</v>
      </c>
      <c r="J23" s="220">
        <f>'Jul-Sep'!E14</f>
        <v>946</v>
      </c>
      <c r="K23" s="108"/>
      <c r="L23" s="108"/>
    </row>
    <row r="24" spans="1:12" ht="16.5" thickBot="1" x14ac:dyDescent="0.3">
      <c r="A24" s="98" t="s">
        <v>103</v>
      </c>
      <c r="B24" s="95">
        <f>'Oct-Dec'!B16+'Oct-Dec'!B18</f>
        <v>11</v>
      </c>
      <c r="C24" s="95">
        <f>'Oct-Dec'!C16+'Oct-Dec'!C18</f>
        <v>95</v>
      </c>
      <c r="D24" s="95">
        <f>'Oct-Dec'!E16+'Oct-Dec'!E18</f>
        <v>285</v>
      </c>
      <c r="E24" s="95">
        <f>'Oct-Dec'!B19</f>
        <v>10</v>
      </c>
      <c r="F24" s="95">
        <f>'Oct-Dec'!C19</f>
        <v>59</v>
      </c>
      <c r="G24" s="95">
        <f>'Oct-Dec'!E19</f>
        <v>177</v>
      </c>
      <c r="H24" s="208">
        <f>'Oct-Dec'!B17</f>
        <v>40</v>
      </c>
      <c r="I24" s="220">
        <f>'Oct-Dec'!C17</f>
        <v>340</v>
      </c>
      <c r="J24" s="220">
        <f>'Oct-Dec'!E17</f>
        <v>850</v>
      </c>
      <c r="K24" s="108"/>
      <c r="L24" s="108"/>
    </row>
    <row r="25" spans="1:12" ht="16.5" thickBot="1" x14ac:dyDescent="0.3">
      <c r="A25" s="99" t="s">
        <v>48</v>
      </c>
      <c r="B25" s="107">
        <f>SUM(B21:B24)</f>
        <v>53</v>
      </c>
      <c r="C25" s="107">
        <f t="shared" ref="C25:J25" si="0">SUM(C21:C24)</f>
        <v>401</v>
      </c>
      <c r="D25" s="107">
        <f t="shared" si="0"/>
        <v>1054</v>
      </c>
      <c r="E25" s="107">
        <f t="shared" si="0"/>
        <v>41</v>
      </c>
      <c r="F25" s="107">
        <f t="shared" si="0"/>
        <v>223</v>
      </c>
      <c r="G25" s="107">
        <f t="shared" si="0"/>
        <v>717</v>
      </c>
      <c r="H25" s="107">
        <f t="shared" si="0"/>
        <v>171</v>
      </c>
      <c r="I25" s="107">
        <f t="shared" si="0"/>
        <v>1396</v>
      </c>
      <c r="J25" s="107">
        <f t="shared" si="0"/>
        <v>3491</v>
      </c>
      <c r="K25" s="108"/>
      <c r="L25" s="108"/>
    </row>
    <row r="26" spans="1:12" ht="16.5" thickBot="1" x14ac:dyDescent="0.3">
      <c r="A26" s="109"/>
      <c r="B26" s="84"/>
      <c r="C26" s="84"/>
      <c r="D26" s="84"/>
      <c r="E26" s="108"/>
      <c r="F26" s="108"/>
      <c r="G26" s="108"/>
      <c r="H26" s="108"/>
      <c r="I26" s="108"/>
      <c r="J26" s="108"/>
    </row>
    <row r="27" spans="1:12" ht="15.75" thickBot="1" x14ac:dyDescent="0.3">
      <c r="A27" s="490" t="s">
        <v>20</v>
      </c>
      <c r="B27" s="491"/>
      <c r="C27" s="491"/>
      <c r="D27" s="491"/>
      <c r="E27" s="491"/>
      <c r="F27" s="491"/>
      <c r="G27" s="491"/>
      <c r="H27" s="491"/>
      <c r="I27" s="491"/>
      <c r="J27" s="491"/>
      <c r="K27" s="492"/>
    </row>
    <row r="28" spans="1:12" ht="48" thickBot="1" x14ac:dyDescent="0.3">
      <c r="A28" s="89" t="s">
        <v>45</v>
      </c>
      <c r="B28" s="90" t="s">
        <v>2</v>
      </c>
      <c r="C28" s="91" t="s">
        <v>16</v>
      </c>
      <c r="D28" s="91" t="s">
        <v>15</v>
      </c>
      <c r="E28" s="91" t="s">
        <v>65</v>
      </c>
      <c r="F28" s="498" t="s">
        <v>46</v>
      </c>
      <c r="G28" s="498"/>
      <c r="H28" s="498"/>
      <c r="I28" s="498"/>
      <c r="J28" s="499"/>
      <c r="K28" s="92" t="s">
        <v>47</v>
      </c>
    </row>
    <row r="29" spans="1:12" ht="15.75" x14ac:dyDescent="0.25">
      <c r="A29" s="93" t="s">
        <v>100</v>
      </c>
      <c r="B29" s="110">
        <f>'Jan-Mar'!B41</f>
        <v>11</v>
      </c>
      <c r="C29" s="110">
        <f>'Jan-Mar'!C41</f>
        <v>279</v>
      </c>
      <c r="D29" s="110">
        <f>'Jan-Mar'!D41</f>
        <v>74</v>
      </c>
      <c r="E29" s="110">
        <f>'Jan-Mar'!E41</f>
        <v>1</v>
      </c>
      <c r="F29" s="515"/>
      <c r="G29" s="515"/>
      <c r="H29" s="515"/>
      <c r="I29" s="515"/>
      <c r="J29" s="516"/>
      <c r="K29" s="111"/>
    </row>
    <row r="30" spans="1:12" ht="16.5" thickBot="1" x14ac:dyDescent="0.3">
      <c r="A30" s="94" t="s">
        <v>101</v>
      </c>
      <c r="B30" s="195">
        <f>'Apr-Jun'!B48</f>
        <v>27</v>
      </c>
      <c r="C30" s="195">
        <f>'Apr-Jun'!C48</f>
        <v>1546</v>
      </c>
      <c r="D30" s="195">
        <f>'Apr-Jun'!D48</f>
        <v>262</v>
      </c>
      <c r="E30" s="195">
        <f>'Apr-Jun'!E48</f>
        <v>0</v>
      </c>
      <c r="F30" s="503"/>
      <c r="G30" s="504"/>
      <c r="H30" s="504"/>
      <c r="I30" s="504"/>
      <c r="J30" s="505"/>
      <c r="K30" s="96"/>
    </row>
    <row r="31" spans="1:12" ht="15.75" x14ac:dyDescent="0.25">
      <c r="A31" s="97" t="s">
        <v>102</v>
      </c>
      <c r="B31" s="195">
        <f>'Jul-Sep'!B39</f>
        <v>13</v>
      </c>
      <c r="C31" s="195">
        <f>'Jul-Sep'!C39</f>
        <v>746</v>
      </c>
      <c r="D31" s="195">
        <f>'Jul-Sep'!D39</f>
        <v>83</v>
      </c>
      <c r="E31" s="195">
        <f>'Jul-Sep'!E39</f>
        <v>6</v>
      </c>
      <c r="F31" s="515"/>
      <c r="G31" s="515"/>
      <c r="H31" s="515"/>
      <c r="I31" s="515"/>
      <c r="J31" s="516"/>
      <c r="K31" s="96"/>
    </row>
    <row r="32" spans="1:12" ht="16.5" thickBot="1" x14ac:dyDescent="0.3">
      <c r="A32" s="98" t="s">
        <v>103</v>
      </c>
      <c r="B32" s="196">
        <f>'Oct-Dec'!B49</f>
        <v>35</v>
      </c>
      <c r="C32" s="196">
        <f>'Oct-Dec'!C49</f>
        <v>626</v>
      </c>
      <c r="D32" s="196">
        <f>'Oct-Dec'!D49</f>
        <v>77</v>
      </c>
      <c r="E32" s="196">
        <f>'Oct-Dec'!E49</f>
        <v>0</v>
      </c>
      <c r="F32" s="506"/>
      <c r="G32" s="507"/>
      <c r="H32" s="507"/>
      <c r="I32" s="507"/>
      <c r="J32" s="508"/>
      <c r="K32" s="106"/>
    </row>
    <row r="33" spans="1:15" ht="16.5" thickBot="1" x14ac:dyDescent="0.3">
      <c r="A33" s="99" t="s">
        <v>9</v>
      </c>
      <c r="B33" s="107">
        <f>SUM(B29:B32)</f>
        <v>86</v>
      </c>
      <c r="C33" s="112">
        <f>SUM(C29:C32)</f>
        <v>3197</v>
      </c>
      <c r="D33" s="112">
        <f>SUM(D29:D32)</f>
        <v>496</v>
      </c>
      <c r="E33" s="112">
        <f>SUM(E29:E32)</f>
        <v>7</v>
      </c>
      <c r="F33" s="113"/>
      <c r="G33" s="113"/>
      <c r="H33" s="113"/>
      <c r="I33" s="113"/>
      <c r="J33" s="113"/>
      <c r="K33" s="85"/>
    </row>
    <row r="34" spans="1:15" ht="16.5" thickBot="1" x14ac:dyDescent="0.3">
      <c r="A34" s="114"/>
      <c r="B34" s="114"/>
      <c r="C34" s="114"/>
      <c r="D34" s="114"/>
      <c r="E34" s="115"/>
      <c r="F34" s="115"/>
      <c r="G34" s="85"/>
      <c r="H34" s="85"/>
      <c r="I34" s="85"/>
      <c r="J34" s="85"/>
    </row>
    <row r="35" spans="1:15" customFormat="1" ht="21.75" thickBot="1" x14ac:dyDescent="0.4">
      <c r="A35" s="370" t="s">
        <v>23</v>
      </c>
      <c r="B35" s="371"/>
      <c r="C35" s="371"/>
      <c r="D35" s="371"/>
      <c r="E35" s="371"/>
      <c r="F35" s="372"/>
      <c r="G35" s="33"/>
      <c r="H35" s="33"/>
      <c r="I35" s="33"/>
    </row>
    <row r="36" spans="1:15" customFormat="1" ht="21" x14ac:dyDescent="0.25">
      <c r="A36" s="32"/>
      <c r="B36" s="34" t="s">
        <v>24</v>
      </c>
      <c r="C36" s="35" t="s">
        <v>25</v>
      </c>
      <c r="D36" s="36" t="s">
        <v>26</v>
      </c>
      <c r="E36" s="36" t="s">
        <v>41</v>
      </c>
      <c r="F36" s="33"/>
      <c r="G36" s="33"/>
      <c r="H36" s="33"/>
    </row>
    <row r="37" spans="1:15" customFormat="1" ht="22.5" customHeight="1" thickBot="1" x14ac:dyDescent="0.3">
      <c r="A37" s="32"/>
      <c r="B37" s="37">
        <f>SUM(B9+B17+B33)</f>
        <v>803</v>
      </c>
      <c r="C37" s="37">
        <f t="shared" ref="C37:D37" si="1">SUM(C9+C17+C33)</f>
        <v>7136</v>
      </c>
      <c r="D37" s="37">
        <f t="shared" si="1"/>
        <v>4750</v>
      </c>
      <c r="E37" s="39">
        <f>SUM(E33)</f>
        <v>7</v>
      </c>
      <c r="F37" s="33"/>
      <c r="G37" s="33"/>
      <c r="H37" s="33"/>
    </row>
    <row r="38" spans="1:15" ht="16.5" thickBot="1" x14ac:dyDescent="0.3">
      <c r="A38" s="114"/>
      <c r="B38" s="114"/>
      <c r="C38" s="114"/>
      <c r="D38" s="114"/>
      <c r="E38" s="115"/>
      <c r="F38" s="115"/>
      <c r="G38" s="85"/>
      <c r="H38" s="85"/>
      <c r="I38" s="85"/>
      <c r="J38" s="85"/>
    </row>
    <row r="39" spans="1:15" ht="16.5" thickBot="1" x14ac:dyDescent="0.3">
      <c r="A39" s="490" t="s">
        <v>11</v>
      </c>
      <c r="B39" s="513"/>
      <c r="C39" s="513"/>
      <c r="D39" s="513"/>
      <c r="E39" s="513"/>
      <c r="F39" s="513"/>
      <c r="G39" s="513"/>
      <c r="H39" s="513"/>
      <c r="I39" s="513"/>
      <c r="J39" s="513"/>
      <c r="K39" s="514"/>
      <c r="L39" s="116"/>
      <c r="M39" s="116"/>
    </row>
    <row r="40" spans="1:15" ht="63.75" thickBot="1" x14ac:dyDescent="0.3">
      <c r="A40" s="117" t="s">
        <v>45</v>
      </c>
      <c r="B40" s="118" t="s">
        <v>49</v>
      </c>
      <c r="C40" s="118" t="s">
        <v>40</v>
      </c>
      <c r="D40" s="118" t="s">
        <v>50</v>
      </c>
      <c r="E40" s="118" t="s">
        <v>7</v>
      </c>
      <c r="F40" s="118" t="s">
        <v>51</v>
      </c>
      <c r="G40" s="165" t="s">
        <v>42</v>
      </c>
      <c r="H40" s="139" t="s">
        <v>61</v>
      </c>
      <c r="I40" s="139" t="s">
        <v>74</v>
      </c>
      <c r="J40" s="225" t="s">
        <v>88</v>
      </c>
      <c r="K40" s="92" t="s">
        <v>52</v>
      </c>
      <c r="L40" s="160"/>
      <c r="M40" s="160"/>
      <c r="N40" s="493"/>
      <c r="O40" s="493"/>
    </row>
    <row r="41" spans="1:15" ht="32.25" thickBot="1" x14ac:dyDescent="0.3">
      <c r="A41" s="119" t="s">
        <v>299</v>
      </c>
      <c r="B41" s="199">
        <f>'Jan-Mar'!C91</f>
        <v>188</v>
      </c>
      <c r="C41" s="199">
        <f>'Jan-Mar'!D91</f>
        <v>0</v>
      </c>
      <c r="D41" s="199">
        <f>'Jan-Mar'!E91</f>
        <v>2</v>
      </c>
      <c r="E41" s="199">
        <f>'Jan-Mar'!F91</f>
        <v>1</v>
      </c>
      <c r="F41" s="199">
        <f>'Jan-Mar'!G91</f>
        <v>0</v>
      </c>
      <c r="G41" s="199">
        <f>'Jan-Mar'!H91</f>
        <v>0</v>
      </c>
      <c r="H41" s="199"/>
      <c r="I41" s="140">
        <f>'Jan-Mar'!I91</f>
        <v>246.1</v>
      </c>
      <c r="J41" s="199">
        <f>'Jan-Mar'!J91</f>
        <v>0</v>
      </c>
      <c r="K41" s="96"/>
      <c r="L41" s="160"/>
      <c r="M41" s="160"/>
      <c r="N41" s="494"/>
      <c r="O41" s="494"/>
    </row>
    <row r="42" spans="1:15" ht="48" thickBot="1" x14ac:dyDescent="0.3">
      <c r="A42" s="120" t="s">
        <v>300</v>
      </c>
      <c r="B42" s="199">
        <f>'Jan-Mar'!C79</f>
        <v>72</v>
      </c>
      <c r="C42" s="199">
        <f>'Jan-Mar'!D79</f>
        <v>8</v>
      </c>
      <c r="D42" s="199">
        <f>'Jan-Mar'!E79</f>
        <v>26</v>
      </c>
      <c r="E42" s="199">
        <f>'Jan-Mar'!F79</f>
        <v>1</v>
      </c>
      <c r="F42" s="199">
        <f>'Jan-Mar'!G79</f>
        <v>1</v>
      </c>
      <c r="G42" s="199">
        <f>'Jan-Mar'!H79</f>
        <v>60</v>
      </c>
      <c r="H42" s="199"/>
      <c r="I42" s="140"/>
      <c r="J42" s="199">
        <f>'Jan-Mar'!I79</f>
        <v>3</v>
      </c>
      <c r="K42" s="198" t="s">
        <v>311</v>
      </c>
      <c r="L42" s="160"/>
      <c r="M42" s="160"/>
      <c r="N42" s="109"/>
      <c r="O42" s="109"/>
    </row>
    <row r="43" spans="1:15" ht="33" thickTop="1" thickBot="1" x14ac:dyDescent="0.3">
      <c r="A43" s="119" t="s">
        <v>104</v>
      </c>
      <c r="B43" s="122">
        <f>'Apr-Jun'!C103</f>
        <v>280</v>
      </c>
      <c r="C43" s="122">
        <f>'Apr-Jun'!D103</f>
        <v>2</v>
      </c>
      <c r="D43" s="122">
        <f>'Apr-Jun'!E103</f>
        <v>37</v>
      </c>
      <c r="E43" s="122">
        <f>'Apr-Jun'!F103</f>
        <v>22</v>
      </c>
      <c r="F43" s="122">
        <f>'Apr-Jun'!G103</f>
        <v>4</v>
      </c>
      <c r="G43" s="122">
        <f>'Apr-Jun'!H103</f>
        <v>16</v>
      </c>
      <c r="H43" s="142"/>
      <c r="I43" s="142">
        <f>'Apr-Jun'!I103</f>
        <v>3119</v>
      </c>
      <c r="J43" s="224">
        <f>'Apr-Jun'!J103</f>
        <v>0</v>
      </c>
      <c r="K43" s="96"/>
      <c r="L43" s="160"/>
      <c r="M43" s="160"/>
      <c r="N43" s="494"/>
      <c r="O43" s="494"/>
    </row>
    <row r="44" spans="1:15" ht="48.75" thickTop="1" thickBot="1" x14ac:dyDescent="0.3">
      <c r="A44" s="123" t="s">
        <v>301</v>
      </c>
      <c r="B44" s="200">
        <f>'Apr-Jun'!C87</f>
        <v>0</v>
      </c>
      <c r="C44" s="200">
        <f>'Apr-Jun'!D87</f>
        <v>2</v>
      </c>
      <c r="D44" s="200">
        <f>'Apr-Jun'!E87</f>
        <v>20</v>
      </c>
      <c r="E44" s="200">
        <f>'Apr-Jun'!F87</f>
        <v>20</v>
      </c>
      <c r="F44" s="200">
        <f>'Apr-Jun'!G87</f>
        <v>9</v>
      </c>
      <c r="G44" s="200">
        <f>'Apr-Jun'!H87</f>
        <v>0</v>
      </c>
      <c r="H44" s="143"/>
      <c r="I44" s="143"/>
      <c r="J44" s="224">
        <f>'Apr-Jun'!I87</f>
        <v>2</v>
      </c>
      <c r="K44" s="198" t="s">
        <v>312</v>
      </c>
      <c r="L44" s="160"/>
      <c r="M44" s="160"/>
      <c r="N44" s="494"/>
      <c r="O44" s="494"/>
    </row>
    <row r="45" spans="1:15" ht="33" thickTop="1" thickBot="1" x14ac:dyDescent="0.3">
      <c r="A45" s="121" t="s">
        <v>305</v>
      </c>
      <c r="B45" s="122">
        <f>'Jul-Sep'!C78</f>
        <v>0</v>
      </c>
      <c r="C45" s="122">
        <f>'Jul-Sep'!D78</f>
        <v>0</v>
      </c>
      <c r="D45" s="122">
        <f>'Jul-Sep'!E78</f>
        <v>0</v>
      </c>
      <c r="E45" s="122">
        <f>'Jul-Sep'!F78</f>
        <v>0</v>
      </c>
      <c r="F45" s="122">
        <f>'Jul-Sep'!G78</f>
        <v>0</v>
      </c>
      <c r="G45" s="122">
        <f>'Jul-Sep'!I78</f>
        <v>0</v>
      </c>
      <c r="H45" s="142"/>
      <c r="I45" s="142">
        <f>'Jul-Sep'!J78</f>
        <v>595.41000000000008</v>
      </c>
      <c r="J45" s="142">
        <f>'Jul-Sep'!K78</f>
        <v>0</v>
      </c>
      <c r="K45" s="96"/>
      <c r="L45" s="160"/>
      <c r="M45" s="160"/>
      <c r="N45" s="494"/>
      <c r="O45" s="494"/>
    </row>
    <row r="46" spans="1:15" ht="32.25" thickBot="1" x14ac:dyDescent="0.3">
      <c r="A46" s="120" t="s">
        <v>302</v>
      </c>
      <c r="B46" s="201">
        <f>'Jul-Sep'!C68</f>
        <v>0</v>
      </c>
      <c r="C46" s="201">
        <f>'Jul-Sep'!D68</f>
        <v>2</v>
      </c>
      <c r="D46" s="201">
        <f>'Jul-Sep'!E68</f>
        <v>0</v>
      </c>
      <c r="E46" s="201">
        <f>'Jul-Sep'!F68</f>
        <v>0</v>
      </c>
      <c r="F46" s="201">
        <f>'Jul-Sep'!G68</f>
        <v>7</v>
      </c>
      <c r="G46" s="201">
        <f>'Jul-Sep'!H68</f>
        <v>0</v>
      </c>
      <c r="H46" s="141"/>
      <c r="I46" s="141"/>
      <c r="J46" s="226">
        <f>'Jul-Sep'!I68</f>
        <v>1</v>
      </c>
      <c r="K46" s="198" t="s">
        <v>422</v>
      </c>
      <c r="L46" s="160"/>
      <c r="M46" s="160"/>
      <c r="N46" s="494"/>
      <c r="O46" s="494"/>
    </row>
    <row r="47" spans="1:15" ht="33" thickTop="1" thickBot="1" x14ac:dyDescent="0.3">
      <c r="A47" s="121" t="s">
        <v>303</v>
      </c>
      <c r="B47" s="122">
        <f>'Oct-Dec'!C103</f>
        <v>0</v>
      </c>
      <c r="C47" s="122">
        <f>'Oct-Dec'!D103</f>
        <v>0</v>
      </c>
      <c r="D47" s="122">
        <f>'Oct-Dec'!E103</f>
        <v>0</v>
      </c>
      <c r="E47" s="122">
        <f>'Oct-Dec'!F103</f>
        <v>3</v>
      </c>
      <c r="F47" s="122">
        <f>'Oct-Dec'!G103</f>
        <v>0</v>
      </c>
      <c r="G47" s="122">
        <f>'Oct-Dec'!H103</f>
        <v>0</v>
      </c>
      <c r="H47" s="142"/>
      <c r="I47" s="142">
        <f>'Oct-Dec'!I103</f>
        <v>1082</v>
      </c>
      <c r="J47" s="142">
        <f>'Oct-Dec'!J103</f>
        <v>0</v>
      </c>
      <c r="K47" s="96"/>
      <c r="L47" s="160"/>
      <c r="M47" s="160"/>
      <c r="N47" s="109"/>
      <c r="O47" s="109"/>
    </row>
    <row r="48" spans="1:15" ht="79.5" thickBot="1" x14ac:dyDescent="0.3">
      <c r="A48" s="123" t="s">
        <v>304</v>
      </c>
      <c r="B48" s="200">
        <f>'Oct-Dec'!C90</f>
        <v>150</v>
      </c>
      <c r="C48" s="200">
        <f>'Oct-Dec'!D90</f>
        <v>8</v>
      </c>
      <c r="D48" s="200">
        <f>'Oct-Dec'!E90</f>
        <v>0</v>
      </c>
      <c r="E48" s="200">
        <f>'Oct-Dec'!F90</f>
        <v>0</v>
      </c>
      <c r="F48" s="200">
        <f>'Oct-Dec'!G90</f>
        <v>0</v>
      </c>
      <c r="G48" s="200">
        <f>'Oct-Dec'!H90</f>
        <v>514</v>
      </c>
      <c r="H48" s="143">
        <v>1</v>
      </c>
      <c r="I48" s="143"/>
      <c r="J48" s="227">
        <f>'Oct-Dec'!I90</f>
        <v>5</v>
      </c>
      <c r="K48" s="198" t="s">
        <v>423</v>
      </c>
      <c r="L48" s="160"/>
      <c r="M48" s="160"/>
      <c r="N48" s="494"/>
      <c r="O48" s="494"/>
    </row>
    <row r="49" spans="1:15" ht="17.25" thickTop="1" thickBot="1" x14ac:dyDescent="0.3">
      <c r="A49" s="124" t="s">
        <v>59</v>
      </c>
      <c r="B49" s="271">
        <f t="shared" ref="B49:J50" si="2">B41+B43+B45+B47</f>
        <v>468</v>
      </c>
      <c r="C49" s="272">
        <f t="shared" si="2"/>
        <v>2</v>
      </c>
      <c r="D49" s="272">
        <f t="shared" si="2"/>
        <v>39</v>
      </c>
      <c r="E49" s="272">
        <f t="shared" si="2"/>
        <v>26</v>
      </c>
      <c r="F49" s="272">
        <f t="shared" si="2"/>
        <v>4</v>
      </c>
      <c r="G49" s="272">
        <f t="shared" si="2"/>
        <v>16</v>
      </c>
      <c r="H49" s="272">
        <f t="shared" si="2"/>
        <v>0</v>
      </c>
      <c r="I49" s="272">
        <f t="shared" si="2"/>
        <v>5042.51</v>
      </c>
      <c r="J49" s="272">
        <f t="shared" si="2"/>
        <v>0</v>
      </c>
      <c r="K49" s="197"/>
      <c r="L49" s="160"/>
      <c r="M49" s="160"/>
      <c r="N49" s="109"/>
      <c r="O49" s="109"/>
    </row>
    <row r="50" spans="1:15" ht="16.5" thickBot="1" x14ac:dyDescent="0.3">
      <c r="A50" s="124" t="s">
        <v>60</v>
      </c>
      <c r="B50" s="271">
        <f t="shared" si="2"/>
        <v>222</v>
      </c>
      <c r="C50" s="272">
        <f t="shared" si="2"/>
        <v>20</v>
      </c>
      <c r="D50" s="272">
        <f t="shared" si="2"/>
        <v>46</v>
      </c>
      <c r="E50" s="272">
        <f t="shared" si="2"/>
        <v>21</v>
      </c>
      <c r="F50" s="272">
        <f t="shared" si="2"/>
        <v>17</v>
      </c>
      <c r="G50" s="272">
        <f t="shared" si="2"/>
        <v>574</v>
      </c>
      <c r="H50" s="272">
        <f t="shared" si="2"/>
        <v>1</v>
      </c>
      <c r="I50" s="272">
        <f t="shared" si="2"/>
        <v>0</v>
      </c>
      <c r="J50" s="272">
        <f t="shared" si="2"/>
        <v>11</v>
      </c>
      <c r="K50" s="159"/>
      <c r="L50" s="160"/>
      <c r="M50" s="160"/>
      <c r="N50" s="494"/>
      <c r="O50" s="494"/>
    </row>
    <row r="51" spans="1:15" s="267" customFormat="1" ht="16.5" thickBot="1" x14ac:dyDescent="0.3">
      <c r="A51" s="268" t="s">
        <v>9</v>
      </c>
      <c r="B51" s="269">
        <f>SUM(B49:B50)</f>
        <v>690</v>
      </c>
      <c r="C51" s="269">
        <f t="shared" ref="C51:H51" si="3">SUM(C49:C50)</f>
        <v>22</v>
      </c>
      <c r="D51" s="269">
        <f t="shared" si="3"/>
        <v>85</v>
      </c>
      <c r="E51" s="269">
        <f t="shared" si="3"/>
        <v>47</v>
      </c>
      <c r="F51" s="269">
        <f t="shared" si="3"/>
        <v>21</v>
      </c>
      <c r="G51" s="269">
        <f t="shared" si="3"/>
        <v>590</v>
      </c>
      <c r="H51" s="269">
        <f t="shared" si="3"/>
        <v>1</v>
      </c>
      <c r="I51" s="269">
        <f>SUM(I49:I50)</f>
        <v>5042.51</v>
      </c>
      <c r="J51" s="269">
        <f>SUM(J49:J50)</f>
        <v>11</v>
      </c>
      <c r="K51" s="270"/>
      <c r="L51" s="266"/>
      <c r="M51" s="266"/>
      <c r="N51" s="264"/>
      <c r="O51" s="264"/>
    </row>
    <row r="52" spans="1:15" ht="16.5" thickBot="1" x14ac:dyDescent="0.3">
      <c r="A52" s="125"/>
      <c r="B52" s="125"/>
      <c r="C52" s="126"/>
      <c r="D52" s="126"/>
      <c r="E52" s="126"/>
      <c r="F52" s="126"/>
      <c r="G52" s="126"/>
      <c r="H52" s="126"/>
      <c r="I52" s="126"/>
      <c r="J52" s="109"/>
      <c r="K52" s="109"/>
      <c r="L52" s="109"/>
      <c r="M52" s="109"/>
    </row>
    <row r="53" spans="1:15" ht="16.5" thickBot="1" x14ac:dyDescent="0.3">
      <c r="A53" s="476" t="s">
        <v>12</v>
      </c>
      <c r="B53" s="477"/>
      <c r="C53" s="477"/>
      <c r="D53" s="478"/>
      <c r="E53" s="168"/>
      <c r="F53" s="168"/>
      <c r="G53" s="168"/>
      <c r="H53" s="168"/>
      <c r="I53" s="168"/>
      <c r="J53" s="223"/>
      <c r="K53" s="223"/>
      <c r="L53" s="223"/>
      <c r="M53" s="223"/>
    </row>
    <row r="54" spans="1:15" ht="16.5" thickBot="1" x14ac:dyDescent="0.3">
      <c r="A54" s="517" t="s">
        <v>283</v>
      </c>
      <c r="B54" s="518"/>
      <c r="C54" s="518"/>
      <c r="D54" s="518"/>
      <c r="E54" s="518"/>
      <c r="F54" s="518"/>
      <c r="G54" s="518"/>
      <c r="H54" s="518"/>
      <c r="I54" s="518"/>
      <c r="J54" s="518"/>
      <c r="K54" s="223"/>
      <c r="L54" s="223"/>
      <c r="M54" s="223"/>
    </row>
    <row r="55" spans="1:15" s="228" customFormat="1" ht="16.5" thickBot="1" x14ac:dyDescent="0.3">
      <c r="A55" s="383" t="s">
        <v>12</v>
      </c>
      <c r="B55" s="519"/>
      <c r="C55" s="520" t="s">
        <v>5</v>
      </c>
      <c r="D55" s="421"/>
      <c r="E55" s="521" t="s">
        <v>18</v>
      </c>
      <c r="F55" s="521"/>
      <c r="G55" s="521"/>
      <c r="H55" s="521"/>
      <c r="I55"/>
      <c r="J55"/>
    </row>
    <row r="56" spans="1:15" s="228" customFormat="1" ht="15.75" x14ac:dyDescent="0.25">
      <c r="A56" s="229" t="s">
        <v>4</v>
      </c>
      <c r="B56" s="230" t="s">
        <v>17</v>
      </c>
      <c r="C56" s="260" t="s">
        <v>14</v>
      </c>
      <c r="D56" s="261"/>
      <c r="E56" s="522"/>
      <c r="F56" s="522"/>
      <c r="G56" s="522"/>
      <c r="H56" s="522"/>
      <c r="I56"/>
      <c r="J56"/>
    </row>
    <row r="57" spans="1:15" customFormat="1" ht="18.75" customHeight="1" x14ac:dyDescent="0.25">
      <c r="A57" s="56" t="s">
        <v>136</v>
      </c>
      <c r="B57" s="56">
        <v>1</v>
      </c>
      <c r="C57" s="304" t="s">
        <v>152</v>
      </c>
      <c r="D57" s="305"/>
      <c r="E57" s="329" t="s">
        <v>151</v>
      </c>
      <c r="F57" s="330"/>
      <c r="G57" s="330"/>
      <c r="H57" s="331"/>
    </row>
    <row r="58" spans="1:15" customFormat="1" ht="18.75" customHeight="1" x14ac:dyDescent="0.25">
      <c r="A58" s="56" t="s">
        <v>140</v>
      </c>
      <c r="B58" s="56">
        <v>1</v>
      </c>
      <c r="C58" s="304" t="s">
        <v>141</v>
      </c>
      <c r="D58" s="305"/>
      <c r="E58" s="329" t="s">
        <v>142</v>
      </c>
      <c r="F58" s="330"/>
      <c r="G58" s="330"/>
      <c r="H58" s="331"/>
    </row>
    <row r="59" spans="1:15" customFormat="1" ht="18.75" customHeight="1" x14ac:dyDescent="0.25">
      <c r="A59" s="56" t="s">
        <v>147</v>
      </c>
      <c r="B59" s="56">
        <v>3</v>
      </c>
      <c r="C59" s="304" t="s">
        <v>171</v>
      </c>
      <c r="D59" s="305"/>
      <c r="E59" s="361"/>
      <c r="F59" s="362"/>
      <c r="G59" s="362"/>
      <c r="H59" s="363"/>
    </row>
    <row r="60" spans="1:15" customFormat="1" ht="18.75" customHeight="1" x14ac:dyDescent="0.25">
      <c r="A60" s="56" t="s">
        <v>169</v>
      </c>
      <c r="B60" s="56">
        <v>3</v>
      </c>
      <c r="C60" s="304" t="s">
        <v>171</v>
      </c>
      <c r="D60" s="305"/>
      <c r="E60" s="342"/>
      <c r="F60" s="339"/>
      <c r="G60" s="339"/>
      <c r="H60" s="340"/>
    </row>
    <row r="61" spans="1:15" customFormat="1" ht="18.75" customHeight="1" x14ac:dyDescent="0.25">
      <c r="A61" s="56" t="s">
        <v>202</v>
      </c>
      <c r="B61" s="56">
        <v>1</v>
      </c>
      <c r="C61" s="304" t="s">
        <v>171</v>
      </c>
      <c r="D61" s="305"/>
      <c r="E61" s="342"/>
      <c r="F61" s="339"/>
      <c r="G61" s="339"/>
      <c r="H61" s="340"/>
    </row>
    <row r="62" spans="1:15" customFormat="1" ht="18.75" customHeight="1" x14ac:dyDescent="0.25">
      <c r="A62" s="56" t="s">
        <v>170</v>
      </c>
      <c r="B62" s="56">
        <v>2</v>
      </c>
      <c r="C62" s="304" t="s">
        <v>171</v>
      </c>
      <c r="D62" s="305"/>
      <c r="E62" s="342" t="s">
        <v>215</v>
      </c>
      <c r="F62" s="339"/>
      <c r="G62" s="339"/>
      <c r="H62" s="340"/>
    </row>
    <row r="63" spans="1:15" customFormat="1" ht="16.5" customHeight="1" x14ac:dyDescent="0.25">
      <c r="A63" s="56" t="s">
        <v>174</v>
      </c>
      <c r="B63" s="56">
        <v>2</v>
      </c>
      <c r="C63" s="304" t="s">
        <v>171</v>
      </c>
      <c r="D63" s="305"/>
      <c r="E63" s="329"/>
      <c r="F63" s="330"/>
      <c r="G63" s="330"/>
      <c r="H63" s="331"/>
    </row>
    <row r="64" spans="1:15" customFormat="1" ht="16.5" customHeight="1" x14ac:dyDescent="0.25">
      <c r="A64" s="56" t="s">
        <v>194</v>
      </c>
      <c r="B64" s="56">
        <v>1</v>
      </c>
      <c r="C64" s="304" t="s">
        <v>61</v>
      </c>
      <c r="D64" s="305"/>
      <c r="E64" s="329" t="s">
        <v>193</v>
      </c>
      <c r="F64" s="403"/>
      <c r="G64" s="403"/>
      <c r="H64" s="404"/>
    </row>
    <row r="65" spans="1:13" customFormat="1" ht="16.5" customHeight="1" thickBot="1" x14ac:dyDescent="0.3">
      <c r="A65" s="204" t="s">
        <v>175</v>
      </c>
      <c r="B65" s="56">
        <v>3</v>
      </c>
      <c r="C65" s="304" t="s">
        <v>171</v>
      </c>
      <c r="D65" s="305"/>
      <c r="E65" s="329"/>
      <c r="F65" s="330"/>
      <c r="G65" s="330"/>
      <c r="H65" s="331"/>
    </row>
    <row r="66" spans="1:13" customFormat="1" ht="19.5" customHeight="1" thickBot="1" x14ac:dyDescent="0.3">
      <c r="A66" s="166" t="s">
        <v>9</v>
      </c>
      <c r="B66" s="167">
        <f>SUM(B57:B65)</f>
        <v>17</v>
      </c>
      <c r="C66" s="262"/>
      <c r="D66" s="263"/>
      <c r="E66" s="263"/>
      <c r="F66" s="263"/>
      <c r="G66" s="263"/>
      <c r="H66" s="263"/>
    </row>
    <row r="67" spans="1:13" ht="16.5" thickBot="1" x14ac:dyDescent="0.3">
      <c r="A67" s="481"/>
      <c r="B67" s="481"/>
      <c r="C67" s="481"/>
      <c r="D67" s="481"/>
      <c r="E67" s="481"/>
      <c r="F67" s="481"/>
      <c r="G67" s="481"/>
      <c r="H67" s="481"/>
      <c r="I67" s="481"/>
      <c r="J67" s="219"/>
      <c r="K67" s="219"/>
      <c r="L67" s="219"/>
      <c r="M67" s="219"/>
    </row>
    <row r="68" spans="1:13" ht="16.5" thickBot="1" x14ac:dyDescent="0.3">
      <c r="A68" s="476" t="s">
        <v>12</v>
      </c>
      <c r="B68" s="477"/>
      <c r="C68" s="477"/>
      <c r="D68" s="478"/>
      <c r="E68" s="168"/>
      <c r="F68" s="168"/>
      <c r="G68" s="168"/>
      <c r="H68" s="168"/>
      <c r="I68" s="168"/>
      <c r="J68" s="158"/>
      <c r="K68" s="158"/>
      <c r="L68" s="158"/>
      <c r="M68" s="158"/>
    </row>
    <row r="69" spans="1:13" ht="15.75" x14ac:dyDescent="0.25">
      <c r="A69" s="471" t="s">
        <v>105</v>
      </c>
      <c r="B69" s="472"/>
      <c r="C69" s="472"/>
      <c r="D69" s="473"/>
      <c r="E69" s="168"/>
      <c r="F69" s="168"/>
      <c r="G69" s="168"/>
      <c r="H69" s="168"/>
      <c r="I69" s="168"/>
      <c r="J69" s="158"/>
      <c r="K69" s="158"/>
      <c r="L69" s="158"/>
      <c r="M69" s="158"/>
    </row>
    <row r="70" spans="1:13" ht="16.5" thickBot="1" x14ac:dyDescent="0.3">
      <c r="A70" s="170" t="s">
        <v>4</v>
      </c>
      <c r="B70" s="171" t="s">
        <v>17</v>
      </c>
      <c r="C70" s="531" t="s">
        <v>14</v>
      </c>
      <c r="D70" s="532"/>
      <c r="E70" s="533" t="s">
        <v>18</v>
      </c>
      <c r="F70" s="533"/>
      <c r="G70" s="533"/>
      <c r="H70" s="533"/>
      <c r="I70" s="168"/>
      <c r="J70" s="259"/>
      <c r="K70" s="158"/>
      <c r="L70" s="158"/>
      <c r="M70" s="158"/>
    </row>
    <row r="71" spans="1:13" customFormat="1" ht="18.75" customHeight="1" x14ac:dyDescent="0.25">
      <c r="A71" s="56" t="s">
        <v>136</v>
      </c>
      <c r="B71" s="56">
        <v>3</v>
      </c>
      <c r="C71" s="304" t="s">
        <v>179</v>
      </c>
      <c r="D71" s="305"/>
      <c r="E71" s="329" t="s">
        <v>243</v>
      </c>
      <c r="F71" s="330"/>
      <c r="G71" s="330"/>
      <c r="H71" s="331"/>
      <c r="I71" s="168"/>
      <c r="J71" s="259"/>
    </row>
    <row r="72" spans="1:13" customFormat="1" ht="18.75" customHeight="1" x14ac:dyDescent="0.25">
      <c r="A72" s="56" t="s">
        <v>136</v>
      </c>
      <c r="B72" s="56">
        <v>1</v>
      </c>
      <c r="C72" s="304" t="s">
        <v>279</v>
      </c>
      <c r="D72" s="305"/>
      <c r="E72" s="329"/>
      <c r="F72" s="330"/>
      <c r="G72" s="330"/>
      <c r="H72" s="331"/>
      <c r="I72" s="168"/>
      <c r="J72" s="259"/>
    </row>
    <row r="73" spans="1:13" customFormat="1" ht="18.75" customHeight="1" x14ac:dyDescent="0.25">
      <c r="A73" s="56" t="s">
        <v>278</v>
      </c>
      <c r="B73" s="56">
        <v>1</v>
      </c>
      <c r="C73" s="304" t="s">
        <v>279</v>
      </c>
      <c r="D73" s="305"/>
      <c r="E73" s="329"/>
      <c r="F73" s="330"/>
      <c r="G73" s="330"/>
      <c r="H73" s="331"/>
    </row>
    <row r="74" spans="1:13" customFormat="1" ht="18.75" customHeight="1" x14ac:dyDescent="0.25">
      <c r="A74" s="56" t="s">
        <v>221</v>
      </c>
      <c r="B74" s="56">
        <v>22</v>
      </c>
      <c r="C74" s="304" t="s">
        <v>223</v>
      </c>
      <c r="D74" s="305"/>
      <c r="E74" s="329" t="s">
        <v>222</v>
      </c>
      <c r="F74" s="330"/>
      <c r="G74" s="330"/>
      <c r="H74" s="331"/>
    </row>
    <row r="75" spans="1:13" customFormat="1" ht="34.5" customHeight="1" x14ac:dyDescent="0.25">
      <c r="A75" s="56" t="s">
        <v>137</v>
      </c>
      <c r="B75" s="56">
        <v>3</v>
      </c>
      <c r="C75" s="304" t="s">
        <v>224</v>
      </c>
      <c r="D75" s="305"/>
      <c r="E75" s="342" t="s">
        <v>225</v>
      </c>
      <c r="F75" s="339"/>
      <c r="G75" s="339"/>
      <c r="H75" s="340"/>
    </row>
    <row r="76" spans="1:13" customFormat="1" ht="18.75" customHeight="1" x14ac:dyDescent="0.25">
      <c r="A76" s="56" t="s">
        <v>212</v>
      </c>
      <c r="B76" s="56">
        <v>1</v>
      </c>
      <c r="C76" s="304" t="s">
        <v>236</v>
      </c>
      <c r="D76" s="305"/>
      <c r="E76" s="361"/>
      <c r="F76" s="362"/>
      <c r="G76" s="362"/>
      <c r="H76" s="363"/>
    </row>
    <row r="77" spans="1:13" customFormat="1" ht="18.75" customHeight="1" x14ac:dyDescent="0.25">
      <c r="A77" s="56" t="s">
        <v>147</v>
      </c>
      <c r="B77" s="56">
        <v>3</v>
      </c>
      <c r="C77" s="304" t="s">
        <v>236</v>
      </c>
      <c r="D77" s="305"/>
      <c r="E77" s="361"/>
      <c r="F77" s="362"/>
      <c r="G77" s="362"/>
      <c r="H77" s="363"/>
    </row>
    <row r="78" spans="1:13" customFormat="1" ht="16.5" customHeight="1" x14ac:dyDescent="0.25">
      <c r="A78" s="56" t="s">
        <v>239</v>
      </c>
      <c r="B78" s="56">
        <v>3</v>
      </c>
      <c r="C78" s="304" t="s">
        <v>236</v>
      </c>
      <c r="D78" s="305"/>
      <c r="E78" s="329"/>
      <c r="F78" s="330"/>
      <c r="G78" s="330"/>
      <c r="H78" s="331"/>
    </row>
    <row r="79" spans="1:13" customFormat="1" ht="33" customHeight="1" x14ac:dyDescent="0.25">
      <c r="A79" s="56" t="s">
        <v>255</v>
      </c>
      <c r="B79" s="56">
        <v>2</v>
      </c>
      <c r="C79" s="446" t="s">
        <v>257</v>
      </c>
      <c r="D79" s="447"/>
      <c r="E79" s="329"/>
      <c r="F79" s="330"/>
      <c r="G79" s="330"/>
      <c r="H79" s="331"/>
    </row>
    <row r="80" spans="1:13" customFormat="1" ht="16.5" customHeight="1" x14ac:dyDescent="0.25">
      <c r="A80" s="56" t="s">
        <v>259</v>
      </c>
      <c r="B80" s="56">
        <v>3</v>
      </c>
      <c r="C80" s="304" t="s">
        <v>236</v>
      </c>
      <c r="D80" s="305"/>
      <c r="E80" s="329"/>
      <c r="F80" s="330"/>
      <c r="G80" s="330"/>
      <c r="H80" s="331"/>
    </row>
    <row r="81" spans="1:13" customFormat="1" ht="84" customHeight="1" x14ac:dyDescent="0.25">
      <c r="A81" s="204" t="s">
        <v>259</v>
      </c>
      <c r="B81" s="56">
        <v>1</v>
      </c>
      <c r="C81" s="446" t="s">
        <v>268</v>
      </c>
      <c r="D81" s="447"/>
      <c r="E81" s="329" t="s">
        <v>270</v>
      </c>
      <c r="F81" s="403"/>
      <c r="G81" s="403"/>
      <c r="H81" s="404"/>
    </row>
    <row r="82" spans="1:13" customFormat="1" ht="85.5" customHeight="1" x14ac:dyDescent="0.25">
      <c r="A82" s="204" t="s">
        <v>266</v>
      </c>
      <c r="B82" s="56">
        <v>1</v>
      </c>
      <c r="C82" s="446" t="s">
        <v>269</v>
      </c>
      <c r="D82" s="447"/>
      <c r="E82" s="329" t="s">
        <v>271</v>
      </c>
      <c r="F82" s="403"/>
      <c r="G82" s="403"/>
      <c r="H82" s="404"/>
    </row>
    <row r="83" spans="1:13" customFormat="1" ht="102" customHeight="1" x14ac:dyDescent="0.25">
      <c r="A83" s="221" t="s">
        <v>267</v>
      </c>
      <c r="B83" s="56">
        <v>1</v>
      </c>
      <c r="C83" s="446" t="s">
        <v>268</v>
      </c>
      <c r="D83" s="447"/>
      <c r="E83" s="329" t="s">
        <v>271</v>
      </c>
      <c r="F83" s="403"/>
      <c r="G83" s="403"/>
      <c r="H83" s="404"/>
    </row>
    <row r="84" spans="1:13" customFormat="1" ht="16.5" customHeight="1" thickBot="1" x14ac:dyDescent="0.3">
      <c r="A84" s="258" t="s">
        <v>276</v>
      </c>
      <c r="B84" s="48">
        <v>3</v>
      </c>
      <c r="C84" s="304" t="s">
        <v>277</v>
      </c>
      <c r="D84" s="305"/>
      <c r="E84" s="329"/>
      <c r="F84" s="330"/>
      <c r="G84" s="330"/>
      <c r="H84" s="331"/>
    </row>
    <row r="85" spans="1:13" ht="16.5" thickBot="1" x14ac:dyDescent="0.3">
      <c r="A85" s="166" t="s">
        <v>9</v>
      </c>
      <c r="B85" s="167">
        <f>SUM(B71:B84)</f>
        <v>48</v>
      </c>
      <c r="C85" s="482"/>
      <c r="D85" s="483"/>
      <c r="E85" s="168"/>
      <c r="F85" s="168"/>
      <c r="G85" s="168"/>
      <c r="H85" s="168"/>
      <c r="I85" s="168"/>
      <c r="J85" s="158"/>
      <c r="K85" s="158"/>
      <c r="L85" s="158"/>
      <c r="M85" s="158"/>
    </row>
    <row r="86" spans="1:13" ht="16.5" thickBot="1" x14ac:dyDescent="0.3">
      <c r="A86" s="481"/>
      <c r="B86" s="481"/>
      <c r="C86" s="481"/>
      <c r="D86" s="481"/>
      <c r="E86" s="481"/>
      <c r="F86" s="481"/>
      <c r="G86" s="481"/>
      <c r="H86" s="481"/>
      <c r="I86" s="481"/>
      <c r="J86" s="158"/>
      <c r="K86" s="158"/>
      <c r="L86" s="158"/>
      <c r="M86" s="158"/>
    </row>
    <row r="87" spans="1:13" ht="16.5" thickBot="1" x14ac:dyDescent="0.3">
      <c r="A87" s="476" t="s">
        <v>12</v>
      </c>
      <c r="B87" s="477"/>
      <c r="C87" s="477"/>
      <c r="D87" s="478"/>
      <c r="E87" s="168"/>
      <c r="F87" s="168"/>
      <c r="G87" s="168"/>
      <c r="H87" s="168"/>
      <c r="I87" s="168"/>
      <c r="J87" s="158"/>
      <c r="K87" s="158"/>
      <c r="L87" s="158"/>
      <c r="M87" s="158"/>
    </row>
    <row r="88" spans="1:13" ht="16.5" thickBot="1" x14ac:dyDescent="0.3">
      <c r="A88" s="471" t="s">
        <v>106</v>
      </c>
      <c r="B88" s="472"/>
      <c r="C88" s="472"/>
      <c r="D88" s="473"/>
      <c r="E88" s="168"/>
      <c r="F88" s="168"/>
      <c r="G88" s="168"/>
      <c r="H88" s="168"/>
      <c r="I88" s="168"/>
      <c r="J88" s="158"/>
      <c r="K88" s="158"/>
      <c r="L88" s="158"/>
      <c r="M88" s="158"/>
    </row>
    <row r="89" spans="1:13" ht="16.5" thickBot="1" x14ac:dyDescent="0.3">
      <c r="A89" s="170" t="s">
        <v>4</v>
      </c>
      <c r="B89" s="171" t="s">
        <v>17</v>
      </c>
      <c r="C89" s="479" t="s">
        <v>14</v>
      </c>
      <c r="D89" s="480"/>
      <c r="E89" s="423" t="s">
        <v>18</v>
      </c>
      <c r="F89" s="474"/>
      <c r="G89" s="474"/>
      <c r="H89" s="475"/>
      <c r="I89" s="168"/>
      <c r="J89" s="158"/>
      <c r="K89" s="158"/>
      <c r="L89" s="158"/>
      <c r="M89" s="158"/>
    </row>
    <row r="90" spans="1:13" customFormat="1" ht="18.75" customHeight="1" x14ac:dyDescent="0.25">
      <c r="A90" s="56" t="s">
        <v>272</v>
      </c>
      <c r="B90" s="56">
        <v>1</v>
      </c>
      <c r="C90" s="304" t="s">
        <v>273</v>
      </c>
      <c r="D90" s="305"/>
      <c r="E90" s="329"/>
      <c r="F90" s="330"/>
      <c r="G90" s="330"/>
      <c r="H90" s="331"/>
    </row>
    <row r="91" spans="1:13" customFormat="1" ht="18.75" customHeight="1" x14ac:dyDescent="0.25">
      <c r="A91" s="56" t="s">
        <v>307</v>
      </c>
      <c r="B91" s="56">
        <v>13</v>
      </c>
      <c r="C91" s="304" t="s">
        <v>330</v>
      </c>
      <c r="D91" s="305"/>
      <c r="E91" s="329" t="s">
        <v>331</v>
      </c>
      <c r="F91" s="330"/>
      <c r="G91" s="330"/>
      <c r="H91" s="331"/>
    </row>
    <row r="92" spans="1:13" customFormat="1" ht="18.75" customHeight="1" x14ac:dyDescent="0.25">
      <c r="A92" s="56" t="s">
        <v>170</v>
      </c>
      <c r="B92" s="56">
        <v>2</v>
      </c>
      <c r="C92" s="304" t="s">
        <v>366</v>
      </c>
      <c r="D92" s="305"/>
      <c r="E92" s="361"/>
      <c r="F92" s="362"/>
      <c r="G92" s="362"/>
      <c r="H92" s="363"/>
    </row>
    <row r="93" spans="1:13" customFormat="1" ht="95.25" customHeight="1" x14ac:dyDescent="0.25">
      <c r="A93" s="56" t="s">
        <v>322</v>
      </c>
      <c r="B93" s="56">
        <v>13</v>
      </c>
      <c r="C93" s="304" t="s">
        <v>323</v>
      </c>
      <c r="D93" s="305"/>
      <c r="E93" s="329" t="s">
        <v>324</v>
      </c>
      <c r="F93" s="330"/>
      <c r="G93" s="330"/>
      <c r="H93" s="331"/>
    </row>
    <row r="94" spans="1:13" customFormat="1" ht="18.75" customHeight="1" x14ac:dyDescent="0.25">
      <c r="A94" s="56" t="s">
        <v>147</v>
      </c>
      <c r="B94" s="56">
        <v>3</v>
      </c>
      <c r="C94" s="304" t="s">
        <v>171</v>
      </c>
      <c r="D94" s="305"/>
      <c r="E94" s="361"/>
      <c r="F94" s="362"/>
      <c r="G94" s="362"/>
      <c r="H94" s="363"/>
    </row>
    <row r="95" spans="1:13" customFormat="1" ht="16.5" customHeight="1" x14ac:dyDescent="0.25">
      <c r="A95" s="56" t="s">
        <v>239</v>
      </c>
      <c r="B95" s="56">
        <v>3</v>
      </c>
      <c r="C95" s="304" t="s">
        <v>171</v>
      </c>
      <c r="D95" s="305"/>
      <c r="E95" s="329"/>
      <c r="F95" s="330"/>
      <c r="G95" s="330"/>
      <c r="H95" s="331"/>
    </row>
    <row r="96" spans="1:13" customFormat="1" ht="16.5" customHeight="1" x14ac:dyDescent="0.25">
      <c r="A96" s="56" t="s">
        <v>276</v>
      </c>
      <c r="B96" s="56">
        <v>3</v>
      </c>
      <c r="C96" s="304" t="s">
        <v>381</v>
      </c>
      <c r="D96" s="305"/>
      <c r="E96" s="284"/>
      <c r="F96" s="285"/>
      <c r="G96" s="285"/>
      <c r="H96" s="286"/>
    </row>
    <row r="97" spans="1:10" customFormat="1" ht="16.5" customHeight="1" x14ac:dyDescent="0.25">
      <c r="A97" s="56" t="s">
        <v>259</v>
      </c>
      <c r="B97" s="56">
        <v>3</v>
      </c>
      <c r="C97" s="304" t="s">
        <v>171</v>
      </c>
      <c r="D97" s="305"/>
      <c r="E97" s="284"/>
      <c r="F97" s="285"/>
      <c r="G97" s="285"/>
      <c r="H97" s="286"/>
    </row>
    <row r="98" spans="1:10" customFormat="1" ht="16.5" customHeight="1" thickBot="1" x14ac:dyDescent="0.3">
      <c r="A98" s="204" t="s">
        <v>322</v>
      </c>
      <c r="B98" s="56">
        <v>12</v>
      </c>
      <c r="C98" s="304" t="s">
        <v>336</v>
      </c>
      <c r="D98" s="305"/>
      <c r="E98" s="329"/>
      <c r="F98" s="330"/>
      <c r="G98" s="330"/>
      <c r="H98" s="331"/>
    </row>
    <row r="99" spans="1:10" ht="16.5" thickBot="1" x14ac:dyDescent="0.3">
      <c r="A99" s="172" t="s">
        <v>9</v>
      </c>
      <c r="B99" s="173">
        <f>SUM(B90:B98)</f>
        <v>53</v>
      </c>
      <c r="C99" s="482"/>
      <c r="D99" s="483"/>
      <c r="E99" s="168"/>
      <c r="F99" s="168"/>
      <c r="G99" s="168"/>
      <c r="H99" s="168"/>
      <c r="I99" s="168"/>
      <c r="J99" s="127"/>
    </row>
    <row r="100" spans="1:10" ht="16.5" thickBot="1" x14ac:dyDescent="0.3">
      <c r="A100" s="174"/>
      <c r="B100" s="175"/>
      <c r="C100" s="176"/>
      <c r="D100" s="176"/>
      <c r="E100" s="168"/>
      <c r="F100" s="168"/>
      <c r="G100" s="168"/>
      <c r="H100" s="168"/>
      <c r="I100" s="168"/>
      <c r="J100" s="85"/>
    </row>
    <row r="101" spans="1:10" ht="16.5" thickBot="1" x14ac:dyDescent="0.3">
      <c r="A101" s="476" t="s">
        <v>12</v>
      </c>
      <c r="B101" s="477"/>
      <c r="C101" s="477"/>
      <c r="D101" s="478"/>
      <c r="E101" s="168"/>
      <c r="F101" s="168"/>
      <c r="G101" s="168"/>
      <c r="H101" s="168"/>
      <c r="I101" s="168"/>
      <c r="J101" s="85"/>
    </row>
    <row r="102" spans="1:10" ht="16.5" thickBot="1" x14ac:dyDescent="0.3">
      <c r="A102" s="471" t="s">
        <v>107</v>
      </c>
      <c r="B102" s="472"/>
      <c r="C102" s="472"/>
      <c r="D102" s="473"/>
      <c r="E102" s="168"/>
      <c r="F102" s="168"/>
      <c r="G102" s="168"/>
      <c r="H102" s="168"/>
      <c r="I102" s="168"/>
      <c r="J102" s="85"/>
    </row>
    <row r="103" spans="1:10" ht="16.5" thickBot="1" x14ac:dyDescent="0.3">
      <c r="A103" s="170" t="s">
        <v>4</v>
      </c>
      <c r="B103" s="171" t="s">
        <v>17</v>
      </c>
      <c r="C103" s="479" t="s">
        <v>14</v>
      </c>
      <c r="D103" s="480"/>
      <c r="E103" s="423" t="s">
        <v>18</v>
      </c>
      <c r="F103" s="521"/>
      <c r="G103" s="521"/>
      <c r="H103" s="424"/>
      <c r="I103" s="168"/>
      <c r="J103" s="85"/>
    </row>
    <row r="104" spans="1:10" customFormat="1" ht="30.75" customHeight="1" x14ac:dyDescent="0.25">
      <c r="A104" s="282" t="s">
        <v>341</v>
      </c>
      <c r="B104">
        <v>16</v>
      </c>
      <c r="C104" s="304" t="s">
        <v>236</v>
      </c>
      <c r="D104" s="305"/>
      <c r="E104" s="329" t="s">
        <v>365</v>
      </c>
      <c r="F104" s="330"/>
      <c r="G104" s="330"/>
      <c r="H104" s="331"/>
    </row>
    <row r="105" spans="1:10" customFormat="1" ht="35.25" customHeight="1" x14ac:dyDescent="0.25">
      <c r="A105" t="s">
        <v>341</v>
      </c>
      <c r="B105" s="56">
        <v>2</v>
      </c>
      <c r="C105" s="304" t="s">
        <v>360</v>
      </c>
      <c r="D105" s="305"/>
      <c r="E105" s="329" t="s">
        <v>365</v>
      </c>
      <c r="F105" s="330"/>
      <c r="G105" s="330"/>
      <c r="H105" s="331"/>
    </row>
    <row r="106" spans="1:10" customFormat="1" ht="19.5" customHeight="1" x14ac:dyDescent="0.25">
      <c r="A106" s="56" t="s">
        <v>170</v>
      </c>
      <c r="B106" s="56">
        <v>1</v>
      </c>
      <c r="C106" s="304" t="s">
        <v>236</v>
      </c>
      <c r="D106" s="305"/>
      <c r="E106" s="342" t="s">
        <v>367</v>
      </c>
      <c r="F106" s="339"/>
      <c r="G106" s="339"/>
      <c r="H106" s="340"/>
    </row>
    <row r="107" spans="1:10" customFormat="1" ht="19.5" customHeight="1" x14ac:dyDescent="0.25">
      <c r="A107" s="56" t="s">
        <v>170</v>
      </c>
      <c r="B107" s="56">
        <v>1</v>
      </c>
      <c r="C107" s="304" t="s">
        <v>419</v>
      </c>
      <c r="D107" s="305"/>
      <c r="E107" s="361"/>
      <c r="F107" s="362"/>
      <c r="G107" s="362"/>
      <c r="H107" s="363"/>
    </row>
    <row r="108" spans="1:10" customFormat="1" ht="18.75" customHeight="1" x14ac:dyDescent="0.25">
      <c r="A108" s="56" t="s">
        <v>147</v>
      </c>
      <c r="B108" s="56">
        <v>3</v>
      </c>
      <c r="C108" s="304" t="s">
        <v>236</v>
      </c>
      <c r="D108" s="305"/>
      <c r="E108" s="342" t="s">
        <v>367</v>
      </c>
      <c r="F108" s="339"/>
      <c r="G108" s="339"/>
      <c r="H108" s="340"/>
    </row>
    <row r="109" spans="1:10" customFormat="1" ht="18.75" customHeight="1" x14ac:dyDescent="0.25">
      <c r="A109" s="56" t="s">
        <v>239</v>
      </c>
      <c r="B109" s="56">
        <v>3</v>
      </c>
      <c r="C109" s="304" t="s">
        <v>236</v>
      </c>
      <c r="D109" s="305"/>
      <c r="E109" s="342" t="s">
        <v>367</v>
      </c>
      <c r="F109" s="339"/>
      <c r="G109" s="339"/>
      <c r="H109" s="340"/>
    </row>
    <row r="110" spans="1:10" customFormat="1" ht="33.75" customHeight="1" x14ac:dyDescent="0.25">
      <c r="A110" s="288" t="s">
        <v>382</v>
      </c>
      <c r="B110" s="56">
        <v>4</v>
      </c>
      <c r="C110" s="304" t="s">
        <v>385</v>
      </c>
      <c r="D110" s="305"/>
      <c r="E110" s="329"/>
      <c r="F110" s="330"/>
      <c r="G110" s="330"/>
      <c r="H110" s="331"/>
    </row>
    <row r="111" spans="1:10" customFormat="1" ht="16.5" customHeight="1" thickBot="1" x14ac:dyDescent="0.3">
      <c r="A111" s="204" t="s">
        <v>259</v>
      </c>
      <c r="B111" s="56">
        <v>3</v>
      </c>
      <c r="C111" s="304" t="s">
        <v>236</v>
      </c>
      <c r="D111" s="305"/>
      <c r="E111" s="329" t="s">
        <v>367</v>
      </c>
      <c r="F111" s="330"/>
      <c r="G111" s="330"/>
      <c r="H111" s="331"/>
    </row>
    <row r="112" spans="1:10" ht="16.5" thickBot="1" x14ac:dyDescent="0.3">
      <c r="A112" s="166" t="s">
        <v>9</v>
      </c>
      <c r="B112" s="167">
        <f>SUM(B104:B111)</f>
        <v>33</v>
      </c>
      <c r="C112" s="482"/>
      <c r="D112" s="483"/>
      <c r="E112" s="168"/>
      <c r="F112" s="168"/>
      <c r="G112" s="168"/>
      <c r="H112" s="168"/>
      <c r="I112" s="168"/>
      <c r="J112" s="85"/>
    </row>
    <row r="113" spans="1:10" ht="16.5" thickBot="1" x14ac:dyDescent="0.3">
      <c r="A113" s="177"/>
      <c r="B113" s="178"/>
      <c r="C113" s="179"/>
      <c r="D113" s="180"/>
      <c r="E113" s="164"/>
      <c r="F113" s="164"/>
      <c r="G113" s="164"/>
      <c r="H113" s="164"/>
      <c r="I113" s="164"/>
      <c r="J113" s="85"/>
    </row>
    <row r="114" spans="1:10" ht="16.5" thickBot="1" x14ac:dyDescent="0.3">
      <c r="A114" s="181" t="s">
        <v>75</v>
      </c>
      <c r="B114" s="167">
        <f>SUM(B66,B85,B99,B112)</f>
        <v>151</v>
      </c>
      <c r="C114" s="182"/>
      <c r="D114" s="180"/>
      <c r="E114" s="164"/>
      <c r="F114" s="164"/>
      <c r="G114" s="164"/>
      <c r="H114" s="164"/>
      <c r="I114" s="164"/>
    </row>
    <row r="115" spans="1:10" ht="16.5" thickBot="1" x14ac:dyDescent="0.3">
      <c r="A115" s="174"/>
      <c r="B115" s="175"/>
      <c r="C115" s="176"/>
      <c r="D115" s="176"/>
      <c r="E115" s="168"/>
      <c r="F115" s="168"/>
      <c r="G115" s="168"/>
      <c r="H115" s="168"/>
      <c r="I115" s="168"/>
      <c r="J115" s="85"/>
    </row>
    <row r="116" spans="1:10" s="162" customFormat="1" ht="16.5" thickBot="1" x14ac:dyDescent="0.3">
      <c r="A116" s="529" t="s">
        <v>53</v>
      </c>
      <c r="B116" s="530"/>
      <c r="C116" s="530"/>
      <c r="D116" s="183"/>
      <c r="E116" s="169"/>
      <c r="F116" s="169"/>
      <c r="G116" s="169"/>
      <c r="H116" s="169"/>
      <c r="I116" s="169"/>
      <c r="J116" s="169"/>
    </row>
    <row r="117" spans="1:10" s="162" customFormat="1" ht="16.5" thickBot="1" x14ac:dyDescent="0.3">
      <c r="A117" s="184"/>
      <c r="B117" s="185" t="s">
        <v>29</v>
      </c>
      <c r="C117" s="185" t="s">
        <v>30</v>
      </c>
      <c r="D117" s="186" t="s">
        <v>54</v>
      </c>
      <c r="J117" s="161"/>
    </row>
    <row r="118" spans="1:10" s="162" customFormat="1" ht="31.5" x14ac:dyDescent="0.25">
      <c r="A118" s="163" t="s">
        <v>108</v>
      </c>
      <c r="B118" s="187">
        <f>'Jan-Mar'!C62</f>
        <v>3143</v>
      </c>
      <c r="C118" s="187">
        <f>'Jan-Mar'!D62</f>
        <v>1097</v>
      </c>
      <c r="D118" s="187">
        <f>'Jan-Mar'!E62</f>
        <v>3</v>
      </c>
      <c r="J118" s="161"/>
    </row>
    <row r="119" spans="1:10" s="162" customFormat="1" ht="32.25" thickBot="1" x14ac:dyDescent="0.3">
      <c r="A119" s="188" t="s">
        <v>109</v>
      </c>
      <c r="B119" s="189">
        <f>'Jan-Mar'!C63</f>
        <v>604</v>
      </c>
      <c r="C119" s="189">
        <f>'Jan-Mar'!D63</f>
        <v>360</v>
      </c>
      <c r="D119" s="189">
        <f>'Jan-Mar'!E63</f>
        <v>4</v>
      </c>
      <c r="J119" s="161"/>
    </row>
    <row r="120" spans="1:10" s="162" customFormat="1" ht="31.5" x14ac:dyDescent="0.25">
      <c r="A120" s="163" t="s">
        <v>110</v>
      </c>
      <c r="B120" s="190">
        <f>'Apr-Jun'!C74</f>
        <v>2829</v>
      </c>
      <c r="C120" s="190">
        <f>'Apr-Jun'!D74</f>
        <v>1822</v>
      </c>
      <c r="D120" s="190">
        <f>'Apr-Jun'!E74</f>
        <v>3</v>
      </c>
      <c r="J120" s="161"/>
    </row>
    <row r="121" spans="1:10" s="162" customFormat="1" ht="32.25" thickBot="1" x14ac:dyDescent="0.3">
      <c r="A121" s="191" t="s">
        <v>111</v>
      </c>
      <c r="B121" s="190">
        <f>'Apr-Jun'!C75</f>
        <v>706</v>
      </c>
      <c r="C121" s="190">
        <f>'Apr-Jun'!D75</f>
        <v>402</v>
      </c>
      <c r="D121" s="190">
        <f>'Apr-Jun'!E75</f>
        <v>5</v>
      </c>
      <c r="J121" s="161"/>
    </row>
    <row r="122" spans="1:10" s="162" customFormat="1" ht="31.5" x14ac:dyDescent="0.25">
      <c r="A122" s="192" t="s">
        <v>112</v>
      </c>
      <c r="B122" s="193">
        <f>'Jul-Sep'!C60</f>
        <v>2920</v>
      </c>
      <c r="C122" s="193">
        <f>'Jul-Sep'!D60</f>
        <v>1883</v>
      </c>
      <c r="D122" s="193">
        <f>'Jul-Sep'!E60</f>
        <v>9</v>
      </c>
      <c r="J122" s="161"/>
    </row>
    <row r="123" spans="1:10" s="162" customFormat="1" ht="32.25" thickBot="1" x14ac:dyDescent="0.3">
      <c r="A123" s="194" t="s">
        <v>113</v>
      </c>
      <c r="B123" s="193">
        <f>'Jul-Sep'!C61</f>
        <v>614</v>
      </c>
      <c r="C123" s="193">
        <f>'Jul-Sep'!D61</f>
        <v>269</v>
      </c>
      <c r="D123" s="193">
        <f>'Jul-Sep'!E61</f>
        <v>10</v>
      </c>
      <c r="J123" s="161"/>
    </row>
    <row r="124" spans="1:10" s="162" customFormat="1" ht="31.5" x14ac:dyDescent="0.25">
      <c r="A124" s="192" t="s">
        <v>114</v>
      </c>
      <c r="B124" s="193">
        <f>'Oct-Dec'!C70</f>
        <v>2625</v>
      </c>
      <c r="C124" s="193">
        <f>'Oct-Dec'!D70</f>
        <v>1681</v>
      </c>
      <c r="D124" s="193">
        <f>'Oct-Dec'!E70</f>
        <v>4</v>
      </c>
      <c r="J124" s="161"/>
    </row>
    <row r="125" spans="1:10" s="162" customFormat="1" ht="32.25" thickBot="1" x14ac:dyDescent="0.3">
      <c r="A125" s="194" t="s">
        <v>115</v>
      </c>
      <c r="B125" s="193">
        <f>'Oct-Dec'!C71</f>
        <v>719</v>
      </c>
      <c r="C125" s="193">
        <f>'Oct-Dec'!D71</f>
        <v>307</v>
      </c>
      <c r="D125" s="193">
        <f>'Oct-Dec'!E71</f>
        <v>0</v>
      </c>
      <c r="J125" s="161"/>
    </row>
    <row r="126" spans="1:10" s="162" customFormat="1" ht="16.5" thickBot="1" x14ac:dyDescent="0.3">
      <c r="A126" s="166" t="s">
        <v>62</v>
      </c>
      <c r="B126" s="167">
        <f t="shared" ref="B126:D127" si="4">B118+B120+B122+B124</f>
        <v>11517</v>
      </c>
      <c r="C126" s="167">
        <f t="shared" si="4"/>
        <v>6483</v>
      </c>
      <c r="D126" s="167">
        <f t="shared" si="4"/>
        <v>19</v>
      </c>
      <c r="J126" s="161"/>
    </row>
    <row r="127" spans="1:10" s="162" customFormat="1" ht="16.5" thickBot="1" x14ac:dyDescent="0.3">
      <c r="A127" s="166" t="s">
        <v>63</v>
      </c>
      <c r="B127" s="167">
        <f t="shared" si="4"/>
        <v>2643</v>
      </c>
      <c r="C127" s="167">
        <f t="shared" si="4"/>
        <v>1338</v>
      </c>
      <c r="D127" s="167">
        <f t="shared" si="4"/>
        <v>19</v>
      </c>
      <c r="J127" s="161"/>
    </row>
    <row r="128" spans="1:10" s="162" customFormat="1" ht="16.5" thickBot="1" x14ac:dyDescent="0.3">
      <c r="A128" s="166" t="s">
        <v>9</v>
      </c>
      <c r="B128" s="167">
        <f>SUM(B126:B127)</f>
        <v>14160</v>
      </c>
      <c r="C128" s="167">
        <f>SUM(C126:C127)</f>
        <v>7821</v>
      </c>
      <c r="D128" s="167">
        <f>SUM(D126:D127)</f>
        <v>38</v>
      </c>
      <c r="J128" s="161"/>
    </row>
    <row r="129" spans="1:10" ht="16.5" thickBot="1" x14ac:dyDescent="0.3">
      <c r="A129" s="177"/>
      <c r="B129" s="178"/>
      <c r="C129" s="179"/>
      <c r="D129" s="180"/>
      <c r="E129" s="164"/>
      <c r="F129" s="164"/>
      <c r="G129" s="164"/>
      <c r="H129" s="164"/>
      <c r="I129" s="164"/>
      <c r="J129" s="85"/>
    </row>
    <row r="130" spans="1:10" ht="16.5" thickBot="1" x14ac:dyDescent="0.3">
      <c r="A130" s="129" t="s">
        <v>64</v>
      </c>
      <c r="B130" s="130"/>
      <c r="C130" s="523"/>
      <c r="D130" s="523"/>
      <c r="E130" s="523"/>
      <c r="F130" s="524"/>
      <c r="G130" s="524"/>
      <c r="H130" s="524"/>
      <c r="I130" s="525"/>
    </row>
    <row r="131" spans="1:10" ht="16.5" thickBot="1" x14ac:dyDescent="0.3">
      <c r="A131" s="131" t="s">
        <v>55</v>
      </c>
      <c r="B131" s="132" t="s">
        <v>56</v>
      </c>
      <c r="C131" s="132" t="s">
        <v>4</v>
      </c>
      <c r="D131" s="132" t="s">
        <v>57</v>
      </c>
      <c r="E131" s="132" t="s">
        <v>58</v>
      </c>
      <c r="F131" s="526" t="s">
        <v>37</v>
      </c>
      <c r="G131" s="527"/>
      <c r="H131" s="527"/>
      <c r="I131" s="528"/>
      <c r="J131" s="133"/>
    </row>
    <row r="132" spans="1:10" ht="31.5" x14ac:dyDescent="0.25">
      <c r="A132" s="288" t="s">
        <v>122</v>
      </c>
      <c r="B132" s="288" t="s">
        <v>397</v>
      </c>
      <c r="C132" s="288" t="s">
        <v>136</v>
      </c>
      <c r="D132" s="288" t="s">
        <v>411</v>
      </c>
      <c r="E132" s="288"/>
      <c r="F132" s="288"/>
      <c r="G132" s="288"/>
      <c r="H132" s="288"/>
      <c r="I132" s="288"/>
    </row>
    <row r="133" spans="1:10" ht="15.75" x14ac:dyDescent="0.25">
      <c r="A133" s="288" t="s">
        <v>398</v>
      </c>
      <c r="B133" s="288" t="s">
        <v>399</v>
      </c>
      <c r="C133" s="288" t="s">
        <v>170</v>
      </c>
      <c r="D133" s="288" t="s">
        <v>400</v>
      </c>
      <c r="E133" s="288"/>
      <c r="F133" s="288"/>
      <c r="G133" s="288"/>
      <c r="H133" s="288"/>
      <c r="I133" s="288"/>
    </row>
    <row r="134" spans="1:10" ht="15.75" x14ac:dyDescent="0.25">
      <c r="A134" s="288" t="s">
        <v>398</v>
      </c>
      <c r="B134" s="288" t="s">
        <v>399</v>
      </c>
      <c r="C134" s="288" t="s">
        <v>137</v>
      </c>
      <c r="D134" s="288" t="s">
        <v>401</v>
      </c>
      <c r="E134" s="288"/>
      <c r="F134" s="288"/>
      <c r="G134" s="288"/>
      <c r="H134" s="288"/>
      <c r="I134" s="288"/>
    </row>
    <row r="135" spans="1:10" ht="31.5" x14ac:dyDescent="0.25">
      <c r="A135" s="288" t="s">
        <v>402</v>
      </c>
      <c r="B135" s="288" t="s">
        <v>399</v>
      </c>
      <c r="C135" s="288" t="s">
        <v>403</v>
      </c>
      <c r="D135" s="288" t="s">
        <v>404</v>
      </c>
      <c r="E135" s="288"/>
      <c r="F135" s="288"/>
      <c r="G135" s="288"/>
      <c r="H135" s="288"/>
      <c r="I135" s="288"/>
    </row>
    <row r="136" spans="1:10" ht="15.75" x14ac:dyDescent="0.25">
      <c r="A136" s="288" t="s">
        <v>405</v>
      </c>
      <c r="B136" s="288" t="s">
        <v>399</v>
      </c>
      <c r="C136" s="288" t="s">
        <v>259</v>
      </c>
      <c r="D136" s="288" t="s">
        <v>406</v>
      </c>
      <c r="E136" s="288"/>
      <c r="F136" s="288"/>
      <c r="G136" s="288"/>
      <c r="H136" s="288"/>
      <c r="I136" s="288"/>
    </row>
    <row r="137" spans="1:10" ht="15.75" x14ac:dyDescent="0.25">
      <c r="A137" s="288" t="s">
        <v>405</v>
      </c>
      <c r="B137" s="288" t="s">
        <v>399</v>
      </c>
      <c r="C137" s="288" t="s">
        <v>407</v>
      </c>
      <c r="D137" s="288" t="s">
        <v>408</v>
      </c>
      <c r="E137" s="288"/>
      <c r="F137" s="288"/>
      <c r="G137" s="288"/>
      <c r="H137" s="288"/>
      <c r="I137" s="288"/>
    </row>
    <row r="138" spans="1:10" ht="31.5" x14ac:dyDescent="0.25">
      <c r="A138" s="288" t="s">
        <v>409</v>
      </c>
      <c r="B138" s="288" t="s">
        <v>399</v>
      </c>
      <c r="C138" s="288" t="s">
        <v>170</v>
      </c>
      <c r="D138" s="288" t="s">
        <v>410</v>
      </c>
      <c r="E138" s="288"/>
      <c r="F138" s="288"/>
      <c r="G138" s="288"/>
      <c r="H138" s="288"/>
      <c r="I138" s="288"/>
    </row>
    <row r="139" spans="1:10" ht="15.75" thickBot="1" x14ac:dyDescent="0.3"/>
    <row r="140" spans="1:10" ht="18" customHeight="1" thickBot="1" x14ac:dyDescent="0.3">
      <c r="A140" s="129" t="s">
        <v>72</v>
      </c>
      <c r="B140" s="128" t="s">
        <v>17</v>
      </c>
    </row>
    <row r="141" spans="1:10" ht="16.5" thickBot="1" x14ac:dyDescent="0.3">
      <c r="A141" s="144" t="s">
        <v>70</v>
      </c>
      <c r="B141" s="134">
        <f>'Jan-Mar'!C83</f>
        <v>51</v>
      </c>
    </row>
    <row r="142" spans="1:10" ht="16.5" thickBot="1" x14ac:dyDescent="0.3">
      <c r="A142" s="144" t="s">
        <v>71</v>
      </c>
      <c r="B142" s="134">
        <f>'Apr-Jun'!C91</f>
        <v>50</v>
      </c>
    </row>
    <row r="143" spans="1:10" ht="16.5" thickBot="1" x14ac:dyDescent="0.3">
      <c r="A143" s="144" t="s">
        <v>69</v>
      </c>
      <c r="B143" s="134">
        <f>'Jul-Sep'!C72</f>
        <v>34</v>
      </c>
    </row>
    <row r="144" spans="1:10" ht="16.5" thickBot="1" x14ac:dyDescent="0.3">
      <c r="A144" s="144" t="s">
        <v>68</v>
      </c>
      <c r="B144" s="134">
        <f>'Oct-Dec'!C94</f>
        <v>55</v>
      </c>
    </row>
    <row r="145" spans="1:2" ht="16.5" thickBot="1" x14ac:dyDescent="0.3">
      <c r="A145" s="124" t="s">
        <v>9</v>
      </c>
      <c r="B145" s="287">
        <f>SUM(B141:B144)</f>
        <v>190</v>
      </c>
    </row>
  </sheetData>
  <mergeCells count="138">
    <mergeCell ref="C96:D96"/>
    <mergeCell ref="C97:D97"/>
    <mergeCell ref="C98:D98"/>
    <mergeCell ref="A68:D68"/>
    <mergeCell ref="A69:D69"/>
    <mergeCell ref="C83:D83"/>
    <mergeCell ref="E83:H83"/>
    <mergeCell ref="C84:D84"/>
    <mergeCell ref="E84:H84"/>
    <mergeCell ref="C70:D70"/>
    <mergeCell ref="E70:H70"/>
    <mergeCell ref="E78:H78"/>
    <mergeCell ref="C79:D79"/>
    <mergeCell ref="E79:H79"/>
    <mergeCell ref="C80:D80"/>
    <mergeCell ref="E80:H80"/>
    <mergeCell ref="C81:D81"/>
    <mergeCell ref="E81:H81"/>
    <mergeCell ref="E94:H94"/>
    <mergeCell ref="E95:H95"/>
    <mergeCell ref="C94:D94"/>
    <mergeCell ref="C95:D95"/>
    <mergeCell ref="C76:D76"/>
    <mergeCell ref="E76:H76"/>
    <mergeCell ref="C61:D61"/>
    <mergeCell ref="E61:H61"/>
    <mergeCell ref="C62:D62"/>
    <mergeCell ref="E62:H62"/>
    <mergeCell ref="C63:D63"/>
    <mergeCell ref="E63:H63"/>
    <mergeCell ref="E109:H109"/>
    <mergeCell ref="E110:H110"/>
    <mergeCell ref="E111:H111"/>
    <mergeCell ref="C64:D64"/>
    <mergeCell ref="E64:H64"/>
    <mergeCell ref="C65:D65"/>
    <mergeCell ref="E65:H65"/>
    <mergeCell ref="A67:I67"/>
    <mergeCell ref="C71:D71"/>
    <mergeCell ref="E71:H71"/>
    <mergeCell ref="C72:D72"/>
    <mergeCell ref="E72:H72"/>
    <mergeCell ref="C73:D73"/>
    <mergeCell ref="E73:H73"/>
    <mergeCell ref="C74:D74"/>
    <mergeCell ref="E74:H74"/>
    <mergeCell ref="C75:D75"/>
    <mergeCell ref="E75:H75"/>
    <mergeCell ref="A102:D102"/>
    <mergeCell ref="C103:D103"/>
    <mergeCell ref="C104:D104"/>
    <mergeCell ref="E98:H98"/>
    <mergeCell ref="E104:H104"/>
    <mergeCell ref="E105:H105"/>
    <mergeCell ref="E103:H103"/>
    <mergeCell ref="C106:D106"/>
    <mergeCell ref="E106:H106"/>
    <mergeCell ref="C105:D105"/>
    <mergeCell ref="C99:D99"/>
    <mergeCell ref="A101:D101"/>
    <mergeCell ref="C107:D107"/>
    <mergeCell ref="E107:H107"/>
    <mergeCell ref="C108:D108"/>
    <mergeCell ref="E108:H108"/>
    <mergeCell ref="C130:I130"/>
    <mergeCell ref="F131:I131"/>
    <mergeCell ref="A116:C116"/>
    <mergeCell ref="C109:D109"/>
    <mergeCell ref="C110:D110"/>
    <mergeCell ref="C111:D111"/>
    <mergeCell ref="C112:D112"/>
    <mergeCell ref="F28:J28"/>
    <mergeCell ref="A53:D53"/>
    <mergeCell ref="A54:J54"/>
    <mergeCell ref="A55:B55"/>
    <mergeCell ref="C57:D57"/>
    <mergeCell ref="E57:H57"/>
    <mergeCell ref="C58:D58"/>
    <mergeCell ref="E58:H58"/>
    <mergeCell ref="C59:D59"/>
    <mergeCell ref="E59:H59"/>
    <mergeCell ref="C55:D55"/>
    <mergeCell ref="E55:H55"/>
    <mergeCell ref="E56:H56"/>
    <mergeCell ref="F31:J31"/>
    <mergeCell ref="C60:D60"/>
    <mergeCell ref="E60:H60"/>
    <mergeCell ref="N44:O44"/>
    <mergeCell ref="N45:O45"/>
    <mergeCell ref="N46:O46"/>
    <mergeCell ref="N48:O48"/>
    <mergeCell ref="N50:O50"/>
    <mergeCell ref="F30:J30"/>
    <mergeCell ref="F32:J32"/>
    <mergeCell ref="A35:F35"/>
    <mergeCell ref="A1:C1"/>
    <mergeCell ref="D1:I1"/>
    <mergeCell ref="A3:K3"/>
    <mergeCell ref="N40:O40"/>
    <mergeCell ref="N41:O41"/>
    <mergeCell ref="N43:O43"/>
    <mergeCell ref="A19:G19"/>
    <mergeCell ref="H19:I19"/>
    <mergeCell ref="F12:J12"/>
    <mergeCell ref="F13:J13"/>
    <mergeCell ref="F14:J14"/>
    <mergeCell ref="F15:J15"/>
    <mergeCell ref="F16:J16"/>
    <mergeCell ref="F9:K9"/>
    <mergeCell ref="E10:J10"/>
    <mergeCell ref="A11:K11"/>
    <mergeCell ref="A27:K27"/>
    <mergeCell ref="A39:K39"/>
    <mergeCell ref="F29:J29"/>
    <mergeCell ref="F4:J4"/>
    <mergeCell ref="F5:J5"/>
    <mergeCell ref="F6:J6"/>
    <mergeCell ref="F7:J7"/>
    <mergeCell ref="F8:J8"/>
    <mergeCell ref="C77:D77"/>
    <mergeCell ref="E77:H77"/>
    <mergeCell ref="C78:D78"/>
    <mergeCell ref="C93:D93"/>
    <mergeCell ref="A88:D88"/>
    <mergeCell ref="E89:H89"/>
    <mergeCell ref="A87:D87"/>
    <mergeCell ref="E90:H90"/>
    <mergeCell ref="E91:H91"/>
    <mergeCell ref="E92:H92"/>
    <mergeCell ref="E93:H93"/>
    <mergeCell ref="C89:D89"/>
    <mergeCell ref="C90:D90"/>
    <mergeCell ref="C91:D91"/>
    <mergeCell ref="C92:D92"/>
    <mergeCell ref="A86:I86"/>
    <mergeCell ref="C85:D85"/>
    <mergeCell ref="C82:D82"/>
    <mergeCell ref="E82:H82"/>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file>

<file path=customXml/item4.xml><?xml version="1.0" encoding="utf-8"?>
<?mso-contentType ?>
<SharedContentType xmlns="Microsoft.SharePoint.Taxonomy.ContentTypeSync" SourceId="4bb304f1-851d-49f6-abbd-c3eeb9c89b59" ContentTypeId="0x0101" PreviousValue="false"/>
</file>

<file path=customXml/item5.xml><?xml version="1.0" encoding="utf-8"?>
<ct:contentTypeSchema xmlns:ct="http://schemas.microsoft.com/office/2006/metadata/contentType" xmlns:ma="http://schemas.microsoft.com/office/2006/metadata/properties/metaAttributes" ct:_="" ma:_="" ma:contentTypeName="Document" ma:contentTypeID="0x010100C78CD827B9138E43B8521350BE88A746" ma:contentTypeVersion="0" ma:contentTypeDescription="Create a new document." ma:contentTypeScope="" ma:versionID="5cdd1a5b4c410b38f4523ceca0439bf1">
  <xsd:schema xmlns:xsd="http://www.w3.org/2001/XMLSchema" xmlns:xs="http://www.w3.org/2001/XMLSchema" xmlns:p="http://schemas.microsoft.com/office/2006/metadata/properties" xmlns:ns2="addbfab8-f567-4b82-9bd9-08ead54e196e" targetNamespace="http://schemas.microsoft.com/office/2006/metadata/properties" ma:root="true" ma:fieldsID="d5bd7a957212f84c546d822498697458" ns2:_="">
    <xsd:import namespace="addbfab8-f567-4b82-9bd9-08ead54e196e"/>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ddbfab8-f567-4b82-9bd9-08ead54e196e"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A4E3F2E-EE0E-4CD9-A6A8-4E411BB53646}">
  <ds:schemaRefs>
    <ds:schemaRef ds:uri="http://purl.org/dc/elements/1.1/"/>
    <ds:schemaRef ds:uri="http://schemas.openxmlformats.org/package/2006/metadata/core-properties"/>
    <ds:schemaRef ds:uri="http://www.w3.org/XML/1998/namespace"/>
    <ds:schemaRef ds:uri="http://schemas.microsoft.com/office/infopath/2007/PartnerControls"/>
    <ds:schemaRef ds:uri="http://purl.org/dc/terms/"/>
    <ds:schemaRef ds:uri="http://schemas.microsoft.com/office/2006/metadata/properties"/>
    <ds:schemaRef ds:uri="http://schemas.microsoft.com/office/2006/documentManagement/types"/>
    <ds:schemaRef ds:uri="addbfab8-f567-4b82-9bd9-08ead54e196e"/>
    <ds:schemaRef ds:uri="http://purl.org/dc/dcmitype/"/>
  </ds:schemaRefs>
</ds:datastoreItem>
</file>

<file path=customXml/itemProps2.xml><?xml version="1.0" encoding="utf-8"?>
<ds:datastoreItem xmlns:ds="http://schemas.openxmlformats.org/officeDocument/2006/customXml" ds:itemID="{4E2F82E2-DBA2-41A6-9FE5-D12D7780EA10}">
  <ds:schemaRefs>
    <ds:schemaRef ds:uri="http://schemas.microsoft.com/sharepoint/v3/contenttype/forms"/>
  </ds:schemaRefs>
</ds:datastoreItem>
</file>

<file path=customXml/itemProps3.xml><?xml version="1.0" encoding="utf-8"?>
<ds:datastoreItem xmlns:ds="http://schemas.openxmlformats.org/officeDocument/2006/customXml" ds:itemID="{017B47DA-CF99-4CFD-9731-5BD66AC9C43D}">
  <ds:schemaRefs>
    <ds:schemaRef ds:uri="http://schemas.microsoft.com/sharepoint/events"/>
  </ds:schemaRefs>
</ds:datastoreItem>
</file>

<file path=customXml/itemProps4.xml><?xml version="1.0" encoding="utf-8"?>
<ds:datastoreItem xmlns:ds="http://schemas.openxmlformats.org/officeDocument/2006/customXml" ds:itemID="{98A5F655-A0A7-4DD9-B3E2-78CC20D93971}">
  <ds:schemaRefs>
    <ds:schemaRef ds:uri="Microsoft.SharePoint.Taxonomy.ContentTypeSync"/>
  </ds:schemaRefs>
</ds:datastoreItem>
</file>

<file path=customXml/itemProps5.xml><?xml version="1.0" encoding="utf-8"?>
<ds:datastoreItem xmlns:ds="http://schemas.openxmlformats.org/officeDocument/2006/customXml" ds:itemID="{CB47202C-BE9E-47F1-8E51-F8AC9DC3F0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ddbfab8-f567-4b82-9bd9-08ead54e196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Jan-Mar</vt:lpstr>
      <vt:lpstr>Apr-Jun</vt:lpstr>
      <vt:lpstr>Jul-Sep</vt:lpstr>
      <vt:lpstr>Oct-Dec</vt:lpstr>
      <vt:lpstr>Summary</vt:lpstr>
      <vt:lpstr>'Apr-Jun'!Print_Area</vt:lpstr>
      <vt:lpstr>'Jan-Mar'!Print_Area</vt:lpstr>
      <vt:lpstr>'Jul-Sep'!Print_Area</vt:lpstr>
      <vt:lpstr>'Oct-Dec'!Print_Area</vt:lpstr>
    </vt:vector>
  </TitlesOfParts>
  <Company>London Borough of Lewisham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pondn</dc:creator>
  <cp:lastModifiedBy>Wainwright-Deri, Eszter</cp:lastModifiedBy>
  <cp:lastPrinted>2019-04-10T14:06:59Z</cp:lastPrinted>
  <dcterms:created xsi:type="dcterms:W3CDTF">2015-05-29T11:13:35Z</dcterms:created>
  <dcterms:modified xsi:type="dcterms:W3CDTF">2025-02-14T19:03:16Z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