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S:\Greenscene\Nature Conservation Team\Biodiversity reports\10 Lewisham Reports from 2022\"/>
    </mc:Choice>
  </mc:AlternateContent>
  <xr:revisionPtr revIDLastSave="0" documentId="13_ncr:1_{3E23532F-C762-40CA-BBEC-FA159CDC4576}" xr6:coauthVersionLast="47" xr6:coauthVersionMax="47" xr10:uidLastSave="{00000000-0000-0000-0000-000000000000}"/>
  <bookViews>
    <workbookView xWindow="1350" yWindow="1905" windowWidth="18930" windowHeight="11385" activeTab="4" xr2:uid="{00000000-000D-0000-FFFF-FFFF00000000}"/>
  </bookViews>
  <sheets>
    <sheet name="Jan-Mar" sheetId="4" r:id="rId1"/>
    <sheet name="Apr-Jun" sheetId="5" r:id="rId2"/>
    <sheet name="Jul-Sep" sheetId="1" r:id="rId3"/>
    <sheet name="Oct-Dec" sheetId="3" r:id="rId4"/>
    <sheet name="Summary" sheetId="6" r:id="rId5"/>
  </sheets>
  <definedNames>
    <definedName name="_xlnm.Print_Area" localSheetId="1">'Apr-Jun'!$A$1:$K$105</definedName>
    <definedName name="_xlnm.Print_Area" localSheetId="0">'Jan-Mar'!$A$1:$L$107</definedName>
    <definedName name="_xlnm.Print_Area" localSheetId="2">'Jul-Sep'!$A$1:$K$97</definedName>
    <definedName name="_xlnm.Print_Area" localSheetId="3">'Oct-Dec'!$A$1:$K$107</definedName>
    <definedName name="Z_2BDB7084_3AD1_47CA_A336_074FF8C5589F_.wvu.PrintArea" localSheetId="1" hidden="1">'Apr-Jun'!$A$1:$K$105</definedName>
    <definedName name="Z_2BDB7084_3AD1_47CA_A336_074FF8C5589F_.wvu.PrintArea" localSheetId="0" hidden="1">'Jan-Mar'!$A$1:$L$107</definedName>
    <definedName name="Z_2BDB7084_3AD1_47CA_A336_074FF8C5589F_.wvu.PrintArea" localSheetId="2" hidden="1">'Jul-Sep'!$A$1:$K$97</definedName>
    <definedName name="Z_2BDB7084_3AD1_47CA_A336_074FF8C5589F_.wvu.PrintArea" localSheetId="3" hidden="1">'Oct-Dec'!$A$1:$K$107</definedName>
    <definedName name="Z_2E175FDB_C58E_469B_B0D7_FDD1B2FF3523_.wvu.PrintArea" localSheetId="1" hidden="1">'Apr-Jun'!$A$1:$K$105</definedName>
    <definedName name="Z_2E175FDB_C58E_469B_B0D7_FDD1B2FF3523_.wvu.PrintArea" localSheetId="0" hidden="1">'Jan-Mar'!$A$1:$L$107</definedName>
    <definedName name="Z_2E175FDB_C58E_469B_B0D7_FDD1B2FF3523_.wvu.PrintArea" localSheetId="2" hidden="1">'Jul-Sep'!$A$1:$K$97</definedName>
    <definedName name="Z_2E175FDB_C58E_469B_B0D7_FDD1B2FF3523_.wvu.PrintArea" localSheetId="3" hidden="1">'Oct-Dec'!$A$1:$K$107</definedName>
  </definedNames>
  <calcPr calcId="191029"/>
  <customWorkbookViews>
    <customWorkbookView name="Kyle, Jessica - Personal View" guid="{2BDB7084-3AD1-47CA-A336-074FF8C5589F}" mergeInterval="0" personalView="1" maximized="1" xWindow="-8" yWindow="-8" windowWidth="1380" windowHeight="744" activeSheetId="1"/>
    <customWorkbookView name="Wainwright-Deri, Eszter - Personal View" guid="{2E175FDB-C58E-469B-B0D7-FDD1B2FF3523}" mergeInterval="0" personalView="1" maximized="1" xWindow="-8" yWindow="-8" windowWidth="1380" windowHeight="744"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4" i="6" l="1"/>
  <c r="B114" i="6"/>
  <c r="E18" i="3"/>
  <c r="E30" i="3"/>
  <c r="E14" i="3"/>
  <c r="B101" i="6"/>
  <c r="I106" i="3"/>
  <c r="D105" i="5"/>
  <c r="E105" i="5"/>
  <c r="F105" i="5"/>
  <c r="G105" i="5"/>
  <c r="H105" i="5"/>
  <c r="I105" i="5"/>
  <c r="J105" i="5"/>
  <c r="C105" i="5"/>
  <c r="F96" i="1"/>
  <c r="E28" i="3"/>
  <c r="E22" i="3"/>
  <c r="I92" i="3"/>
  <c r="J44" i="6"/>
  <c r="E31" i="1"/>
  <c r="C24" i="1"/>
  <c r="E24" i="1"/>
  <c r="E20" i="1"/>
  <c r="B84" i="6"/>
  <c r="B76" i="5"/>
  <c r="J106" i="3"/>
  <c r="J43" i="6"/>
  <c r="I81" i="1"/>
  <c r="J42" i="6"/>
  <c r="K96" i="1"/>
  <c r="J41" i="6"/>
  <c r="J107" i="4"/>
  <c r="J37" i="6"/>
  <c r="I90" i="5"/>
  <c r="J40" i="6"/>
  <c r="I92" i="4"/>
  <c r="J38" i="6"/>
  <c r="H24" i="6"/>
  <c r="F24" i="6"/>
  <c r="F25" i="6" s="1"/>
  <c r="E24" i="6"/>
  <c r="C24" i="6"/>
  <c r="B24" i="6"/>
  <c r="I23" i="6"/>
  <c r="H23" i="6"/>
  <c r="F23" i="6"/>
  <c r="E23" i="6"/>
  <c r="C23" i="6"/>
  <c r="B23" i="6"/>
  <c r="E21" i="3"/>
  <c r="G24" i="6" s="1"/>
  <c r="G25" i="6" s="1"/>
  <c r="E20" i="3"/>
  <c r="J24" i="6"/>
  <c r="G23" i="6"/>
  <c r="E16" i="1"/>
  <c r="J23" i="6"/>
  <c r="E14" i="1"/>
  <c r="E31" i="4"/>
  <c r="E30" i="4"/>
  <c r="E22" i="4"/>
  <c r="J22" i="6"/>
  <c r="I22" i="6"/>
  <c r="H22" i="6"/>
  <c r="F22" i="6"/>
  <c r="E22" i="6"/>
  <c r="E23" i="4"/>
  <c r="E24" i="4"/>
  <c r="E25" i="4"/>
  <c r="E26" i="4"/>
  <c r="E27" i="4"/>
  <c r="E28" i="4"/>
  <c r="E29" i="4"/>
  <c r="E32" i="4"/>
  <c r="E33" i="4"/>
  <c r="E34" i="4"/>
  <c r="E35" i="4"/>
  <c r="E36" i="4"/>
  <c r="E20" i="4"/>
  <c r="E21" i="4"/>
  <c r="E19" i="4"/>
  <c r="E37" i="4"/>
  <c r="E13" i="6"/>
  <c r="C22" i="6"/>
  <c r="B22" i="6"/>
  <c r="B21" i="6"/>
  <c r="B25" i="6"/>
  <c r="E34" i="5"/>
  <c r="D22" i="6"/>
  <c r="E35" i="5"/>
  <c r="G22" i="6"/>
  <c r="D23" i="6"/>
  <c r="B65" i="6"/>
  <c r="B69" i="4"/>
  <c r="C54" i="5"/>
  <c r="D54" i="5"/>
  <c r="B54" i="5"/>
  <c r="D42" i="3"/>
  <c r="D16" i="6" s="1"/>
  <c r="D17" i="6" s="1"/>
  <c r="C42" i="3"/>
  <c r="C16" i="6" s="1"/>
  <c r="C17" i="6" s="1"/>
  <c r="B42" i="3"/>
  <c r="B16" i="6"/>
  <c r="B17" i="6" s="1"/>
  <c r="E33" i="1"/>
  <c r="D33" i="1"/>
  <c r="C33" i="1"/>
  <c r="C15" i="6"/>
  <c r="B33" i="1"/>
  <c r="B15" i="6"/>
  <c r="E36" i="5"/>
  <c r="D36" i="5"/>
  <c r="D14" i="6"/>
  <c r="E15" i="6"/>
  <c r="E53" i="1"/>
  <c r="D15" i="6"/>
  <c r="E14" i="6"/>
  <c r="E58" i="5"/>
  <c r="I21" i="6"/>
  <c r="J21" i="6"/>
  <c r="H21" i="6"/>
  <c r="F21" i="6"/>
  <c r="G21" i="6"/>
  <c r="E21" i="6"/>
  <c r="C21" i="6"/>
  <c r="C25" i="6"/>
  <c r="D48" i="4"/>
  <c r="C48" i="4"/>
  <c r="C29" i="6"/>
  <c r="B48" i="4"/>
  <c r="C126" i="6"/>
  <c r="D126" i="6"/>
  <c r="C127" i="6"/>
  <c r="D127" i="6"/>
  <c r="B127" i="6"/>
  <c r="B126" i="6"/>
  <c r="C125" i="6"/>
  <c r="D125" i="6"/>
  <c r="C124" i="6"/>
  <c r="D124" i="6"/>
  <c r="B125" i="6"/>
  <c r="B124" i="6"/>
  <c r="C123" i="6"/>
  <c r="D123" i="6"/>
  <c r="B123" i="6"/>
  <c r="C122" i="6"/>
  <c r="D122" i="6"/>
  <c r="B122" i="6"/>
  <c r="C121" i="6"/>
  <c r="D121" i="6"/>
  <c r="B121" i="6"/>
  <c r="C120" i="6"/>
  <c r="D120" i="6"/>
  <c r="D128" i="6"/>
  <c r="B120" i="6"/>
  <c r="I107" i="4"/>
  <c r="I37" i="6"/>
  <c r="H92" i="3"/>
  <c r="G44" i="6"/>
  <c r="I43" i="6"/>
  <c r="H106" i="3"/>
  <c r="G43" i="6"/>
  <c r="G106" i="3"/>
  <c r="F43" i="6"/>
  <c r="F106" i="3"/>
  <c r="E43" i="6"/>
  <c r="E106" i="3"/>
  <c r="D43" i="6"/>
  <c r="D106" i="3"/>
  <c r="C43" i="6"/>
  <c r="C106" i="3"/>
  <c r="B43" i="6"/>
  <c r="J96" i="1"/>
  <c r="I41" i="6"/>
  <c r="I96" i="1"/>
  <c r="G41" i="6"/>
  <c r="G96" i="1"/>
  <c r="F41" i="6"/>
  <c r="E41" i="6"/>
  <c r="E96" i="1"/>
  <c r="D41" i="6"/>
  <c r="D96" i="1"/>
  <c r="C41" i="6"/>
  <c r="C96" i="1"/>
  <c r="B41" i="6"/>
  <c r="I39" i="6"/>
  <c r="B39" i="6"/>
  <c r="D107" i="4"/>
  <c r="C37" i="6"/>
  <c r="E107" i="4"/>
  <c r="D37" i="6"/>
  <c r="F107" i="4"/>
  <c r="E37" i="6"/>
  <c r="G107" i="4"/>
  <c r="F37" i="6"/>
  <c r="H107" i="4"/>
  <c r="G37" i="6"/>
  <c r="I46" i="6"/>
  <c r="B15" i="4"/>
  <c r="B5" i="6"/>
  <c r="D15" i="4"/>
  <c r="D5" i="6"/>
  <c r="C15" i="4"/>
  <c r="B143" i="6"/>
  <c r="C49" i="1"/>
  <c r="D49" i="1"/>
  <c r="D31" i="6"/>
  <c r="B49" i="1"/>
  <c r="G92" i="3"/>
  <c r="F44" i="6"/>
  <c r="F92" i="3"/>
  <c r="E44" i="6"/>
  <c r="E92" i="3"/>
  <c r="D44" i="6"/>
  <c r="D92" i="3"/>
  <c r="C44" i="6"/>
  <c r="C92" i="3"/>
  <c r="B44" i="6"/>
  <c r="C30" i="6"/>
  <c r="D30" i="6"/>
  <c r="E54" i="5"/>
  <c r="E30" i="6"/>
  <c r="C36" i="5"/>
  <c r="C14" i="6"/>
  <c r="B36" i="5"/>
  <c r="B14" i="6"/>
  <c r="B69" i="1"/>
  <c r="B144" i="6"/>
  <c r="B145" i="6"/>
  <c r="B146" i="6"/>
  <c r="C39" i="6"/>
  <c r="D39" i="6"/>
  <c r="E39" i="6"/>
  <c r="F39" i="6"/>
  <c r="G39" i="6"/>
  <c r="C90" i="5"/>
  <c r="B40" i="6"/>
  <c r="D81" i="5"/>
  <c r="E81" i="5"/>
  <c r="C81" i="5"/>
  <c r="C77" i="3"/>
  <c r="B55" i="3"/>
  <c r="B32" i="6"/>
  <c r="D37" i="4"/>
  <c r="C15" i="5"/>
  <c r="C6" i="6"/>
  <c r="D15" i="5"/>
  <c r="B15" i="5"/>
  <c r="B6" i="6"/>
  <c r="H90" i="5"/>
  <c r="G40" i="6"/>
  <c r="G90" i="5"/>
  <c r="F40" i="6"/>
  <c r="F90" i="5"/>
  <c r="E40" i="6"/>
  <c r="E90" i="5"/>
  <c r="D40" i="6"/>
  <c r="D90" i="5"/>
  <c r="C40" i="6"/>
  <c r="C107" i="4"/>
  <c r="B37" i="6"/>
  <c r="D92" i="4"/>
  <c r="C38" i="6"/>
  <c r="E92" i="4"/>
  <c r="D38" i="6"/>
  <c r="F92" i="4"/>
  <c r="E38" i="6"/>
  <c r="G92" i="4"/>
  <c r="F38" i="6"/>
  <c r="H92" i="4"/>
  <c r="C92" i="4"/>
  <c r="B38" i="6"/>
  <c r="D74" i="4"/>
  <c r="E74" i="4"/>
  <c r="C74" i="4"/>
  <c r="B29" i="6"/>
  <c r="B37" i="4"/>
  <c r="B13" i="6"/>
  <c r="E48" i="4"/>
  <c r="E52" i="4"/>
  <c r="D29" i="6"/>
  <c r="C37" i="4"/>
  <c r="C52" i="4"/>
  <c r="C13" i="6"/>
  <c r="C5" i="6"/>
  <c r="B14" i="3"/>
  <c r="B8" i="6"/>
  <c r="D77" i="3"/>
  <c r="E77" i="3"/>
  <c r="B72" i="3"/>
  <c r="C55" i="3"/>
  <c r="C32" i="6"/>
  <c r="D55" i="3"/>
  <c r="D32" i="6"/>
  <c r="E55" i="3"/>
  <c r="E59" i="3"/>
  <c r="C14" i="3"/>
  <c r="D14" i="3"/>
  <c r="D8" i="6"/>
  <c r="D81" i="1"/>
  <c r="C42" i="6"/>
  <c r="E81" i="1"/>
  <c r="D42" i="6"/>
  <c r="F81" i="1"/>
  <c r="E42" i="6"/>
  <c r="G81" i="1"/>
  <c r="F42" i="6"/>
  <c r="H81" i="1"/>
  <c r="G42" i="6"/>
  <c r="C81" i="1"/>
  <c r="B42" i="6"/>
  <c r="D74" i="1"/>
  <c r="E74" i="1"/>
  <c r="C74" i="1"/>
  <c r="E49" i="1"/>
  <c r="E31" i="6"/>
  <c r="B10" i="1"/>
  <c r="B7" i="6"/>
  <c r="C10" i="1"/>
  <c r="C7" i="6"/>
  <c r="D10" i="1"/>
  <c r="C8" i="6"/>
  <c r="D7" i="6"/>
  <c r="D53" i="1"/>
  <c r="C31" i="6"/>
  <c r="C53" i="1"/>
  <c r="B31" i="6"/>
  <c r="B53" i="1"/>
  <c r="D58" i="5"/>
  <c r="D6" i="6"/>
  <c r="E32" i="6"/>
  <c r="F53" i="1"/>
  <c r="F58" i="5"/>
  <c r="B58" i="5"/>
  <c r="B30" i="6"/>
  <c r="H45" i="6"/>
  <c r="G38" i="6"/>
  <c r="E29" i="6"/>
  <c r="C58" i="5"/>
  <c r="D13" i="6"/>
  <c r="D45" i="6"/>
  <c r="B116" i="6"/>
  <c r="B129" i="6"/>
  <c r="C129" i="6"/>
  <c r="I45" i="6"/>
  <c r="I47" i="6"/>
  <c r="G45" i="6"/>
  <c r="D129" i="6"/>
  <c r="D130" i="6"/>
  <c r="C46" i="6"/>
  <c r="B45" i="6"/>
  <c r="B33" i="6"/>
  <c r="B46" i="6"/>
  <c r="D33" i="6"/>
  <c r="C45" i="6"/>
  <c r="C47" i="6"/>
  <c r="E25" i="6"/>
  <c r="C128" i="6"/>
  <c r="C130" i="6"/>
  <c r="B147" i="6"/>
  <c r="H25" i="6"/>
  <c r="D59" i="3"/>
  <c r="E42" i="3"/>
  <c r="E16" i="6" s="1"/>
  <c r="E17" i="6" s="1"/>
  <c r="E33" i="6"/>
  <c r="C9" i="6"/>
  <c r="D9" i="6"/>
  <c r="B59" i="3"/>
  <c r="B9" i="6"/>
  <c r="J45" i="6"/>
  <c r="F46" i="6"/>
  <c r="F45" i="6"/>
  <c r="B128" i="6"/>
  <c r="B130" i="6"/>
  <c r="D24" i="6"/>
  <c r="J25" i="6"/>
  <c r="G46" i="6"/>
  <c r="E46" i="6"/>
  <c r="E45" i="6"/>
  <c r="C33" i="6"/>
  <c r="D46" i="6"/>
  <c r="D47" i="6"/>
  <c r="I25" i="6"/>
  <c r="J46" i="6"/>
  <c r="H38" i="6"/>
  <c r="H46" i="6"/>
  <c r="H47" i="6"/>
  <c r="D21" i="6"/>
  <c r="B52" i="4"/>
  <c r="D52" i="4"/>
  <c r="B47" i="6"/>
  <c r="E47" i="6"/>
  <c r="G47" i="6"/>
  <c r="J47" i="6"/>
  <c r="F47" i="6"/>
  <c r="D25" i="6"/>
  <c r="C59" i="3" l="1"/>
</calcChain>
</file>

<file path=xl/sharedStrings.xml><?xml version="1.0" encoding="utf-8"?>
<sst xmlns="http://schemas.openxmlformats.org/spreadsheetml/2006/main" count="1067" uniqueCount="515">
  <si>
    <t xml:space="preserve">Lewisham Biodiversity Outputs </t>
  </si>
  <si>
    <t>Organisation</t>
  </si>
  <si>
    <t>Total events</t>
  </si>
  <si>
    <t>Volunteer</t>
  </si>
  <si>
    <t>Location</t>
  </si>
  <si>
    <t>Category</t>
  </si>
  <si>
    <t>Bird box</t>
  </si>
  <si>
    <t>Bat box</t>
  </si>
  <si>
    <t>Bug hotel</t>
  </si>
  <si>
    <t>Total</t>
  </si>
  <si>
    <t>Demographic</t>
  </si>
  <si>
    <t>Habitat/Species outputs</t>
  </si>
  <si>
    <t>Surveys</t>
  </si>
  <si>
    <t>Other habitat</t>
  </si>
  <si>
    <t xml:space="preserve"> Type of survey</t>
  </si>
  <si>
    <t>Total number children</t>
  </si>
  <si>
    <t>Total number adults</t>
  </si>
  <si>
    <t>Number</t>
  </si>
  <si>
    <t>Summary/Description</t>
  </si>
  <si>
    <t xml:space="preserve">Environmental education  </t>
  </si>
  <si>
    <t>Engagement e.g. walk, presentation</t>
  </si>
  <si>
    <t>TOTAL</t>
  </si>
  <si>
    <t>Hedge (m)</t>
  </si>
  <si>
    <t>Total Outputs</t>
  </si>
  <si>
    <t>Events</t>
  </si>
  <si>
    <t>Adults</t>
  </si>
  <si>
    <t>Children</t>
  </si>
  <si>
    <t>Beckenham Place Park</t>
  </si>
  <si>
    <t>F/O Albion Millennium Green</t>
  </si>
  <si>
    <t>F/O Chinbrook Community Orchard</t>
  </si>
  <si>
    <t>F/O Chinbrook Meadows</t>
  </si>
  <si>
    <t>Hilly Fields</t>
  </si>
  <si>
    <t>Ladywell Fields</t>
  </si>
  <si>
    <t xml:space="preserve">Brookmill Park </t>
  </si>
  <si>
    <t xml:space="preserve">Chinbrook Meadows </t>
  </si>
  <si>
    <t>Living roof (m2)</t>
  </si>
  <si>
    <t>Website data</t>
  </si>
  <si>
    <t>Views</t>
  </si>
  <si>
    <t>Visits</t>
  </si>
  <si>
    <t>Posts published</t>
  </si>
  <si>
    <t>Nature conservation website</t>
  </si>
  <si>
    <t>Rivers and people website</t>
  </si>
  <si>
    <t>Link</t>
  </si>
  <si>
    <t>https://natureconservationlewisham.co.uk/</t>
  </si>
  <si>
    <t xml:space="preserve">https://riversandpeople.com/ </t>
  </si>
  <si>
    <t>Notes</t>
  </si>
  <si>
    <t>F/O Garthorne Road</t>
  </si>
  <si>
    <t>Advice given (species, habitats, lighting, maintenance etc.)</t>
  </si>
  <si>
    <t>TOTAL planning applications</t>
  </si>
  <si>
    <t>Sydenham Garden</t>
  </si>
  <si>
    <t>Loggery</t>
  </si>
  <si>
    <t>Awards</t>
  </si>
  <si>
    <t>Trees</t>
  </si>
  <si>
    <t>Habitat/Species outputs/advice given*</t>
  </si>
  <si>
    <t>Y</t>
  </si>
  <si>
    <t>Totals</t>
  </si>
  <si>
    <t>Quarter</t>
  </si>
  <si>
    <t>Summary of events carried out this quarter</t>
  </si>
  <si>
    <t>Summary of groups engaged</t>
  </si>
  <si>
    <t xml:space="preserve">Total: </t>
  </si>
  <si>
    <t>Hedgerow (m)</t>
  </si>
  <si>
    <t xml:space="preserve">Bird Box </t>
  </si>
  <si>
    <t xml:space="preserve">Bug Hotel </t>
  </si>
  <si>
    <t>Locations</t>
  </si>
  <si>
    <t>Bird</t>
  </si>
  <si>
    <t>Nature Conservation Web</t>
  </si>
  <si>
    <t>Posts</t>
  </si>
  <si>
    <t>Award Type</t>
  </si>
  <si>
    <t>Awarding Body</t>
  </si>
  <si>
    <t>Group</t>
  </si>
  <si>
    <t>£</t>
  </si>
  <si>
    <t>Planning total</t>
  </si>
  <si>
    <t>Parks and NR total</t>
  </si>
  <si>
    <t>Pond</t>
  </si>
  <si>
    <t>Nature Conservation Lewisham total</t>
  </si>
  <si>
    <t>Rivers and People total</t>
  </si>
  <si>
    <t>Awards/Grants</t>
  </si>
  <si>
    <t>Awards (details below)</t>
  </si>
  <si>
    <t>*Please note that only biodiversity enhancements that are at condition discharge phase are recorded here.</t>
  </si>
  <si>
    <t>Number of planning applications reviewed</t>
  </si>
  <si>
    <t>F/O Dacres Wood</t>
  </si>
  <si>
    <t>Baring Road, Gillan Court - DC/21/124719</t>
  </si>
  <si>
    <t>Date: Jan-Mar 2022</t>
  </si>
  <si>
    <t>Date: April - June 2022</t>
  </si>
  <si>
    <t>Date: July - September 2022</t>
  </si>
  <si>
    <t>Date: October - December 2022</t>
  </si>
  <si>
    <t>fruit trees and wildlife friendly plants, LWT involved</t>
  </si>
  <si>
    <t>36 Scawen Road - DC/21/124860</t>
  </si>
  <si>
    <t>2 ponds, 23 hedgehog highways, allotment (organic), wildlife corridor on site perimeter</t>
  </si>
  <si>
    <t>Treescapes project including community orchard</t>
  </si>
  <si>
    <t>Durham Hill</t>
  </si>
  <si>
    <t>Qarter 4 (Oct - Dec)</t>
  </si>
  <si>
    <t>Qarter 3 (Jul-Sep)</t>
  </si>
  <si>
    <t>Qarter 1 (Jan-Mar)</t>
  </si>
  <si>
    <t>Qarter 2 (Apr-Jun)</t>
  </si>
  <si>
    <t>Planning applications/documents reviewed</t>
  </si>
  <si>
    <t>Number of planning applications/documents reviewed</t>
  </si>
  <si>
    <t>LBL - F/O Ladywell Fields - Good Shepherd School</t>
  </si>
  <si>
    <t>orchard planting session with presentation by Caroline Cupitt on planting, pruning and managing orchard trees</t>
  </si>
  <si>
    <t>Friends of Dacres Wood</t>
  </si>
  <si>
    <t>Open Day</t>
  </si>
  <si>
    <t>223-229 Lewisham High Street</t>
  </si>
  <si>
    <t>Living roof</t>
  </si>
  <si>
    <t>Surveys total</t>
  </si>
  <si>
    <t>Quarter 3 (July - September 2022)</t>
  </si>
  <si>
    <t>Quarter 4 (October - December 2022)</t>
  </si>
  <si>
    <t>Nature Conservation Lewisham
QTR1 January - March 2022</t>
  </si>
  <si>
    <t>Rivers and People 
QTR1 January - March 2022</t>
  </si>
  <si>
    <t>Nature Conservation Lewisham
QTR2 April - June 2022</t>
  </si>
  <si>
    <t>Rivers and People
QTR2 April - June 2022</t>
  </si>
  <si>
    <t xml:space="preserve">Nature Conservation Lewisham
QTR3 July - September 2022 </t>
  </si>
  <si>
    <t>Rivers &amp; People
QTR3 July - September 2022</t>
  </si>
  <si>
    <t>Nature Conservation Lewisham
QTR4 October - December 2022</t>
  </si>
  <si>
    <t>Rivers and People
QTR4 October - December 2022</t>
  </si>
  <si>
    <t>84 Ravensbourne Park - DC/21/124841</t>
  </si>
  <si>
    <t>Adamsrill Road - DC/21/124799</t>
  </si>
  <si>
    <t>2 sessions of hedgelaying training in Ladywell Fields</t>
  </si>
  <si>
    <t>Robert Cole - Glendale</t>
  </si>
  <si>
    <t>219 Stanstead Road -DC/21/124772</t>
  </si>
  <si>
    <t>3 hedgehog highways</t>
  </si>
  <si>
    <t>Mountsfield Park</t>
  </si>
  <si>
    <t>meadow improvement</t>
  </si>
  <si>
    <t>planting locally grown plug plants</t>
  </si>
  <si>
    <t>2 hedgehog houses</t>
  </si>
  <si>
    <t>1 Ken White Award, 1 built by students (photo)</t>
  </si>
  <si>
    <t>Lewisham wide</t>
  </si>
  <si>
    <t>55 sites in Lewisham surveyed by James Newton</t>
  </si>
  <si>
    <t>speakers to attract swifts to new nest bricks</t>
  </si>
  <si>
    <t>Mayow Warehouse - DC/22/125346</t>
  </si>
  <si>
    <t>Durham Hill - Tiny Forest</t>
  </si>
  <si>
    <t>in partnership with Earthwatch</t>
  </si>
  <si>
    <t>1 bee bank</t>
  </si>
  <si>
    <t>Treescapes project: 14 native black poplars incl. females; bee bank created by volunteers near secondary channel and meadow area using the sand in the secondary channel</t>
  </si>
  <si>
    <t>Telegraph Hill - Lower Park</t>
  </si>
  <si>
    <t xml:space="preserve">180m2 meadow </t>
  </si>
  <si>
    <t>Ken White Award - sparrow terraces (photo)</t>
  </si>
  <si>
    <t>Ken White Award - hawthorn hedge (photo)</t>
  </si>
  <si>
    <t>Lonicera, crocuses planted</t>
  </si>
  <si>
    <t>Ken White Award - 2 fruit trees</t>
  </si>
  <si>
    <t>1 pond created and another improved</t>
  </si>
  <si>
    <t>Ken White Award (photo)</t>
  </si>
  <si>
    <t>200 bulbs, 10 ferns</t>
  </si>
  <si>
    <t>Christ the King Sixth Form - KW</t>
  </si>
  <si>
    <t>Home Park - KW</t>
  </si>
  <si>
    <t>Brookmill Park - KW</t>
  </si>
  <si>
    <t>Chinbrook Orchard/Allotment - KW</t>
  </si>
  <si>
    <t>Oldstead Road allotment - KW</t>
  </si>
  <si>
    <t>Dacres Wood - Lewisham Homes land - KW</t>
  </si>
  <si>
    <t>Albion Millennium Green - KW</t>
  </si>
  <si>
    <t>F/O Beckenham Place Park</t>
  </si>
  <si>
    <t>2h sessions, 96h</t>
  </si>
  <si>
    <t>F/O Mountsfield Park</t>
  </si>
  <si>
    <t>Citizen Science, RMI Sampling</t>
  </si>
  <si>
    <t>River wade for UCL EPS module</t>
  </si>
  <si>
    <t>Brookmill Park Clean Up</t>
  </si>
  <si>
    <t>Ravensbourne river clean up</t>
  </si>
  <si>
    <t>Riverfly</t>
  </si>
  <si>
    <t>Monthly Riverfly at 5 locations in LB Lewisham</t>
  </si>
  <si>
    <t>Ravensbourne Catchment (5 locations)</t>
  </si>
  <si>
    <t>Knapdale Close - DC/22/125712</t>
  </si>
  <si>
    <t>F/O RPLP</t>
  </si>
  <si>
    <t>River restoration, woodland management, litter picking, encouragement of biodiversity in the river and on the banks.</t>
  </si>
  <si>
    <t>Sampling for invertebrates and talks about river restoration.</t>
  </si>
  <si>
    <t>Linear Park</t>
  </si>
  <si>
    <t>Wildflower meadow</t>
  </si>
  <si>
    <t>Lucas Vale School (Lawrence)</t>
  </si>
  <si>
    <t>SD Learning (Lawrence)</t>
  </si>
  <si>
    <t>UCL (Lawrence)</t>
  </si>
  <si>
    <t>Sensory Garden BPP</t>
  </si>
  <si>
    <t>Weeding, litter picking, clearing Quaggy debris</t>
  </si>
  <si>
    <t>Wild walks club in Mayow Park- look for signs of spring</t>
  </si>
  <si>
    <t>F/O Mayow Park</t>
  </si>
  <si>
    <t>Training and essential orchard maintenance</t>
  </si>
  <si>
    <t>Sydenham Garden roof</t>
  </si>
  <si>
    <t>Preparation of a large wildflower meadow at Hither Green
Station.</t>
  </si>
  <si>
    <t>Springbank Road Community Garden</t>
  </si>
  <si>
    <t>The Planting of Tiny Forest at Durham Hill</t>
  </si>
  <si>
    <t>StFL</t>
  </si>
  <si>
    <t>Volunteer watering days</t>
  </si>
  <si>
    <t>Lewisham - Lucy Walker-Mitchell (BPP)</t>
  </si>
  <si>
    <t>Woodland walk and Sweet pea planting workshop for children , and kokedama workshop in the community garden for adults.</t>
  </si>
  <si>
    <t>Regular 2 hour woodland management and gardening volunteering in BPP</t>
  </si>
  <si>
    <t>Beckenham Place Park Community Gardeners</t>
  </si>
  <si>
    <t>Talk on honey bees by outreach officer at Sidcup bee keepers</t>
  </si>
  <si>
    <t>moth</t>
  </si>
  <si>
    <t>3 bird boxes erected on mature trees on the Green; Noticeboards updated, Green Flag 21/22 displayed.</t>
  </si>
  <si>
    <t>FO Brockley &amp; Ladywell Cemeteries</t>
  </si>
  <si>
    <t>History walk and talk</t>
  </si>
  <si>
    <t>meadow created by pond - local community and Glendale</t>
  </si>
  <si>
    <t>Y on bike shed</t>
  </si>
  <si>
    <t>Hither Green Community Association</t>
  </si>
  <si>
    <t>F/O Forster Memorial Park</t>
  </si>
  <si>
    <t xml:space="preserve">The Forster memorial park centenary sensory project has attracted a rotating team of &lt;12 volunteers, approx 8 on a weekly basis, which is providing much needed social time and we’d like to create more demonstration activities. The SEN Conisborough college students planted daffodil bulbs which were donated by a residents association.
</t>
  </si>
  <si>
    <t>Maintaining Mountsfield Park community garden as wildlife and people friendly habitat. Wildflower planting - planting plug plants grew locally from seed</t>
  </si>
  <si>
    <t>Open day</t>
  </si>
  <si>
    <t>Thames21 - Thames Eels Project</t>
  </si>
  <si>
    <t>Online presentations about the results of the ObstacEELS project (QWAG and RCIG)</t>
  </si>
  <si>
    <t>Ravensbourne/Quaggy Confluence to the Lidl on Lee High Road</t>
  </si>
  <si>
    <t>ObstacEELS barrier survey (wading in the river)</t>
  </si>
  <si>
    <t>Surveyed this stretch of the river with a colleague from Thames21 to map and assess the 'passability' of barriers (using ZSL's EBAT score) to European eels migrating upstream.</t>
  </si>
  <si>
    <t>Forster Park</t>
  </si>
  <si>
    <t>F/O Brockley &amp; Ladywell Cemeteries</t>
  </si>
  <si>
    <t xml:space="preserve">Our Space Award - March 2022 - January 2023 £1025 for rainwater catchment structure for large pond and fruit trees for planting in the orchard with local primary school. </t>
  </si>
  <si>
    <t>Lewisham - Jess Kyle</t>
  </si>
  <si>
    <t>Nature's Gym</t>
  </si>
  <si>
    <t>QTR1 January - March 2022</t>
  </si>
  <si>
    <t>QTR2 April - June 2022</t>
  </si>
  <si>
    <t>QTR3 July - September 2022</t>
  </si>
  <si>
    <t>QTR4 October - December 2022</t>
  </si>
  <si>
    <t>Albion Millennium Green</t>
  </si>
  <si>
    <t>Big Garden Birdwatch</t>
  </si>
  <si>
    <t xml:space="preserve">Corbett Wildlife Supporters Club </t>
  </si>
  <si>
    <t>Tales of the Wildwood walk</t>
  </si>
  <si>
    <t>Lewisham (Jess Kyle)</t>
  </si>
  <si>
    <t xml:space="preserve">Judith Watling (Glendale) </t>
  </si>
  <si>
    <t>Judith Watling (Glendale) - NG</t>
  </si>
  <si>
    <t>Judith Watling (Glendale) - RaP</t>
  </si>
  <si>
    <t>Rivers and People</t>
  </si>
  <si>
    <t>Brindishe Green School</t>
  </si>
  <si>
    <t>1 multi swift box with 4 nesting places</t>
  </si>
  <si>
    <t>Earthwatch - LBL Tiny Forest Community Event</t>
  </si>
  <si>
    <t>103 Westwood Hill - DC/22/126529</t>
  </si>
  <si>
    <t>Grove Park LNR</t>
  </si>
  <si>
    <t>pond dipping platform</t>
  </si>
  <si>
    <t xml:space="preserve">LBL - Earthwatch - Good Shepherd </t>
  </si>
  <si>
    <t>Total Nature's Gym events</t>
  </si>
  <si>
    <t>Total number adults (NG)</t>
  </si>
  <si>
    <t xml:space="preserve">Total Rivers and People events </t>
  </si>
  <si>
    <t>Total number adults (RaP)</t>
  </si>
  <si>
    <t xml:space="preserve">Total BPP events </t>
  </si>
  <si>
    <t>Total number adults (BPP)</t>
  </si>
  <si>
    <t>QTR1 January - March 2021</t>
  </si>
  <si>
    <t>QTR2 April - June 2021</t>
  </si>
  <si>
    <t>QTR3 July - September 2021</t>
  </si>
  <si>
    <t>QTR4 October - December 2021</t>
  </si>
  <si>
    <t>49 Carholme Road - DC/22/126311</t>
  </si>
  <si>
    <t>Open days</t>
  </si>
  <si>
    <t>28 Dundalk Road - DC/2/126521</t>
  </si>
  <si>
    <t>2 Holme Lacey Road - DC/22/127214</t>
  </si>
  <si>
    <t>Lewisham (Jess)</t>
  </si>
  <si>
    <t>Frankham Street - DC/22/126900</t>
  </si>
  <si>
    <t>Total Vounteer Hours</t>
  </si>
  <si>
    <t>Healthy Rivers (Lawrence B-C)</t>
  </si>
  <si>
    <t>Ravensbourne catchment</t>
  </si>
  <si>
    <t>Outfall Safari run by Ravensbourne Riverfly</t>
  </si>
  <si>
    <t>18 in Lewisham. 25 volunteers over two months, looking at polluting outfalls. With ZSL and Thames Water.</t>
  </si>
  <si>
    <t>Ravensbourne Riverfly</t>
  </si>
  <si>
    <t>Riverfly freshwater invert sampling</t>
  </si>
  <si>
    <t>5 sites in Lewisham, three months surveying, once a month.</t>
  </si>
  <si>
    <t>Hours</t>
  </si>
  <si>
    <t>F/O River Pool Linear Park</t>
  </si>
  <si>
    <t>Clearing river blockages, woodland management, managing invasives,  maintaining access to public paths, maintaining a young hedge, clearing litter from the park and river.</t>
  </si>
  <si>
    <t>Total volunteer hours</t>
  </si>
  <si>
    <t>Ladywell Fields User Group</t>
  </si>
  <si>
    <t>Work on the orchard</t>
  </si>
  <si>
    <t xml:space="preserve">Friends of Chinbrook Meadows </t>
  </si>
  <si>
    <t>Orchard tree care</t>
  </si>
  <si>
    <t>Wade with DLUHC &amp; Nature's Gym (3RCU)</t>
  </si>
  <si>
    <t>RMI</t>
  </si>
  <si>
    <t>During the Chinbrook Meadows engagement event, a Thames21 staff member took a volunteer to the Grove Park Ditch/Quaggy Confluence (where the works for the project will occur) to carry out a riverfly monitoring survey. They sampled up- and downstream of the confluence and found very low RMI scores.</t>
  </si>
  <si>
    <t xml:space="preserve">The first community engagement event run by Thames21 since funding for the project had been confirmed. A marquee and table were set up in the middle of the park with 2 Thames21 staff, who spoke to people walking past and asked them if they wanted to join the mailing list to be kept updated about the project and linked volunteering opportunities. </t>
  </si>
  <si>
    <t>F/O Chinbrook Allotments Community Orchard Marvels Lane Primary School</t>
  </si>
  <si>
    <t>Talk (3 hours) by orchard bee keeper to 2 Year 2 classes prior to visiting the orchard/allotment site in July.</t>
  </si>
  <si>
    <t xml:space="preserve">Visit and talk to 2 Yr 5 classes - "We would like to see our broad bean seeds that we planted last time and as part of our science- the changing world - we would like to see how the seeds/fruits have developed on other plants". </t>
  </si>
  <si>
    <t>Visit and talk (2 hours) to Lewisham &amp; Greenwich Woodcraft Folk Elfins</t>
  </si>
  <si>
    <t>F/O Chinbrook Allotments Community Orchard/Woodcraft Folk</t>
  </si>
  <si>
    <t>Visit (2 hours) by Steve Bolton Butterfly Conservation with Eszter &amp; Daniel Johnson to discuss orchard's involvement in Big City Butterflies project</t>
  </si>
  <si>
    <t>F/O Chinbrook Allotments Community Orchard/Butterfly Conservation</t>
  </si>
  <si>
    <t>Beckenham Place Park (LBL)</t>
  </si>
  <si>
    <t>LBL / Butterfly Conservation</t>
  </si>
  <si>
    <t>LBL/ Field Studies Council</t>
  </si>
  <si>
    <t>Butterfly ID walk and craft activities</t>
  </si>
  <si>
    <t>Bird walk for kids</t>
  </si>
  <si>
    <t>Fun with trees' workshop</t>
  </si>
  <si>
    <t>Bromley RSPB (in BPP)</t>
  </si>
  <si>
    <t>Walk leaders for Dawn Chorus walk</t>
  </si>
  <si>
    <t>Regular volunteering each week</t>
  </si>
  <si>
    <t>Love Beckenham Place Park community day</t>
  </si>
  <si>
    <t xml:space="preserve">Bat walk led by BCT. </t>
  </si>
  <si>
    <t>Dawn Chorus walk led by 2 Bromley RSPB Volunteers</t>
  </si>
  <si>
    <t>Love Beckenham Place Park day</t>
  </si>
  <si>
    <t>Bat</t>
  </si>
  <si>
    <t>5 species identified on the bat walk (Daubenton's, Pipistrelle - soprano and common, Noctule, Serotine</t>
  </si>
  <si>
    <t>Each event had between 4 and 6 adults</t>
  </si>
  <si>
    <t>Sydenham Garden Nature Club - explore wildlife in local park</t>
  </si>
  <si>
    <t>Ongoing volunteering to manage herb bed and orchard. 1 or 2 or 3 volunteers each session</t>
  </si>
  <si>
    <t>23 May 2022. Led by Dr Iain Boulton</t>
  </si>
  <si>
    <t>Survey dates: 20 April, 25 May, 22 June includes weather in previous month</t>
  </si>
  <si>
    <t>living roof plant survey</t>
  </si>
  <si>
    <t>Our Space Award 2022 activities (rainwater collection) - NB. Numbers include March data and based on records of sessions and activities collected by Maggie (i.e. sessions are various length)</t>
  </si>
  <si>
    <t xml:space="preserve">Assembly with Baring Primary </t>
  </si>
  <si>
    <t>Lewisham (Lucy LBL)</t>
  </si>
  <si>
    <t>Lewisham (Lucy BPP)</t>
  </si>
  <si>
    <t>Thames 21 Chinbrook Meadows SUDS Project</t>
  </si>
  <si>
    <t>Friends of Chinbrook Community Orchard</t>
  </si>
  <si>
    <t>Brookmill Park</t>
  </si>
  <si>
    <t>Guided Walks including nature/spring flowers by Tom Moulton</t>
  </si>
  <si>
    <t>Various environmental education stalls and activities at the community day including RSPB, Bat Conservation Trust, Field Studies Council doing sweep nets, free forest school craft activities</t>
  </si>
  <si>
    <t>Miniature garden making workshop for children</t>
  </si>
  <si>
    <t>Total Volunteer Hours</t>
  </si>
  <si>
    <t xml:space="preserve">F/O Brockley &amp; Ladywell Cemetery </t>
  </si>
  <si>
    <t>F/O Brockley &amp; Ladywell Cemetery</t>
  </si>
  <si>
    <t>F/O Downham Woodland Walk</t>
  </si>
  <si>
    <t>Volunteers sessions</t>
  </si>
  <si>
    <t>Creating meadow areas on advice of Steve Bolton - increase in butterflies</t>
  </si>
  <si>
    <t>Grove Park railway corridor</t>
  </si>
  <si>
    <t>Hither Green Triangle</t>
  </si>
  <si>
    <t>Vegetation</t>
  </si>
  <si>
    <t>Camera traps and acoustic survey</t>
  </si>
  <si>
    <t>Network Rail/ZSL pilot project for biodiversity monitoring (e.g. using camera traps that send photos to phones)</t>
  </si>
  <si>
    <t>Phase 1, habitat condition for BNG, NVC, habitat suitability</t>
  </si>
  <si>
    <t>Survey commissioned by LBL's Planning department to establish if SINCs within corridor should be upgraded to MSINC</t>
  </si>
  <si>
    <t>Great North Wood reserves (DW, GRNR, DRNR, Buckthorne, New Cross)</t>
  </si>
  <si>
    <t>Camera traps</t>
  </si>
  <si>
    <t>Camera traps installed for hedgehog monitoring withing the GNW project</t>
  </si>
  <si>
    <t>Planning Quarter 1                                           (January - March 2022)</t>
  </si>
  <si>
    <t>Parks and NR Quarter 4                                 (October - December 2022)</t>
  </si>
  <si>
    <t>Planning Quarter 2 
(April-June 2022)</t>
  </si>
  <si>
    <t>Planning Quarter 3                                     
(July-September 2022)</t>
  </si>
  <si>
    <t>Crossfields Housing Estate</t>
  </si>
  <si>
    <t>108m2 living roof</t>
  </si>
  <si>
    <t>retrofitting 5 bin stores with biodiverse living roof</t>
  </si>
  <si>
    <t>Crossfields estate retrofitting bin stores</t>
  </si>
  <si>
    <t>EcIA, Bat, Water vole</t>
  </si>
  <si>
    <t>Ecology surveys conducted in BPP East for the restoration project</t>
  </si>
  <si>
    <t>Beckenham Place Park East</t>
  </si>
  <si>
    <t>Glendale - NG</t>
  </si>
  <si>
    <t>Glendale - RaP</t>
  </si>
  <si>
    <t>Estimated total vol hours (2h/adult)</t>
  </si>
  <si>
    <t>F/O Buckthorne Road</t>
  </si>
  <si>
    <t>F/Obuckthorne Road</t>
  </si>
  <si>
    <t xml:space="preserve">Forest School, Inset training </t>
  </si>
  <si>
    <t>Open Day &amp; Street Party</t>
  </si>
  <si>
    <t>(volunteer sessions usually 4 hours)</t>
  </si>
  <si>
    <t>Other habitat - details on tab</t>
  </si>
  <si>
    <t>butterfly, bird, wildflower</t>
  </si>
  <si>
    <t>survey at River Pool Linear Park and Bell Green Pond surroundings</t>
  </si>
  <si>
    <t>After school open day - 6 July</t>
  </si>
  <si>
    <t>swift boxes with sound system</t>
  </si>
  <si>
    <t>69 Mayow Road - DC/22/127306</t>
  </si>
  <si>
    <t>333-337 New Cross Road - DC/22/126780</t>
  </si>
  <si>
    <t>F/O Ladywell Fields</t>
  </si>
  <si>
    <t>Mike Keogh</t>
  </si>
  <si>
    <t>litter picking event ahead of secondary channel desilting (30 July)</t>
  </si>
  <si>
    <t>Japanese Knotweed treatment along Ladywell Fields and litter pick</t>
  </si>
  <si>
    <t xml:space="preserve">F/O Garthorne Road </t>
  </si>
  <si>
    <t>4-24 BLYTHE VALE - DC/22/127644</t>
  </si>
  <si>
    <t>hornbeam hedge</t>
  </si>
  <si>
    <t>F/O River Pool</t>
  </si>
  <si>
    <t>Lewisham (Jess - river)</t>
  </si>
  <si>
    <t>Wade with the Home Office in Ladywell Fields</t>
  </si>
  <si>
    <t>208 Sydenham Road, OLSPN - DC/22/127599</t>
  </si>
  <si>
    <t xml:space="preserve">Green Art - a 2 hour workshop for children around BPP collecting natural items to create art. </t>
  </si>
  <si>
    <t>Butterfly habitat workshop in BPP</t>
  </si>
  <si>
    <t>Moth surveys</t>
  </si>
  <si>
    <t>Pedro Pires</t>
  </si>
  <si>
    <t>Regular gardening and park maintenance volunteering on Tuesdays (13 sessions), Wednesdays (13 sessions), Fridays (14 sessions) and Saturdays (3 sessions) plus Flower show community event in August which involved over 50 volunteers throughout the 12 hour day</t>
  </si>
  <si>
    <t>Litter pick</t>
  </si>
  <si>
    <t>Friends of Beckenham Place park</t>
  </si>
  <si>
    <t>N/K</t>
  </si>
  <si>
    <t>History walk in BPP - would need to contact Friends for attendance figures</t>
  </si>
  <si>
    <t>Bat box inspection</t>
  </si>
  <si>
    <t>6 male soprano pipistrelles found in the 13 boxes inspected (2 boxes were inaccessible)</t>
  </si>
  <si>
    <t>moth survey (and other insects)</t>
  </si>
  <si>
    <t>25 moth species recorded</t>
  </si>
  <si>
    <t>Parkrun and Beckenham Running Club</t>
  </si>
  <si>
    <t>28 Dundalk Road - DC/22/127765</t>
  </si>
  <si>
    <t xml:space="preserve">cycle store change from sedum </t>
  </si>
  <si>
    <t>Open Day, including extra FWG Open Day</t>
  </si>
  <si>
    <t>Open Day, including Bake Off</t>
  </si>
  <si>
    <t>CPRE, QWAG and Thames21: River Quaggy Walk for London Rivers Week</t>
  </si>
  <si>
    <t>Walk from Quaggy/Ravensbourne Confluence to Sutcliffe Park. Organised by Thames21 and CPRE, and walk led by QWAG.</t>
  </si>
  <si>
    <t>Thames21: Chinbrook Meadows SUDS Project</t>
  </si>
  <si>
    <t>Community engagement events where a Thames21 stall was set up to talk about the upcoming SUDS project in the park. Volunteers assisted with RMI surveys at the beginning of the day, and a tray of invertebrates was brought back to the table where people could then look at them more closely through a microscope. This helped people learn about how these invertebrates can indicate water quality and so how after the wetlands are created there will hopefully be different invertebrates present, indicating improved water quality.</t>
  </si>
  <si>
    <t>Chinbrook Meadows</t>
  </si>
  <si>
    <t>As mentioned above, during the Chinbrook Meadows engagement events, a Thames21 staff member took three volunteers in total over the two events to the Grove Park Ditch/Quaggy Confluence (where the works for the project will occur) to carry out a riverfly monitoring survey. They sampled up- and downstream of the confluence and found very low RMI scores.</t>
  </si>
  <si>
    <t>River  and woodland management, including clearing fallen trees from the park and river, clearing the fish bypass and injecting Japanese Knotweed.</t>
  </si>
  <si>
    <t>F/O River Pool and The Waterlink Way of Life</t>
  </si>
  <si>
    <t>River Pool linear park</t>
  </si>
  <si>
    <t>Glendale bird survey (with volunteers)</t>
  </si>
  <si>
    <t>Orchard maintenance, tree watering and litter picking</t>
  </si>
  <si>
    <t>Flora</t>
  </si>
  <si>
    <t>Willow coppicing, wildlife habitat creation, litter picking</t>
  </si>
  <si>
    <t>Grassland enhancements</t>
  </si>
  <si>
    <t>F/O Brookmill Park</t>
  </si>
  <si>
    <t>Park work and river &amp; pond work</t>
  </si>
  <si>
    <t>Open day and guided walks</t>
  </si>
  <si>
    <t>F/O Brockley Ladywell Cemeteries</t>
  </si>
  <si>
    <t>We held a community day connecting art and the river. River activities included conservation talks, riverfly sampling and a park and river clean-up to finish the event (30 bags of rubbish).</t>
  </si>
  <si>
    <t>F/O Albion Millennium Green and Woodland Fairies</t>
  </si>
  <si>
    <t>Organised play and Nature Discovey/ Learning</t>
  </si>
  <si>
    <t>Butterfly Walk with Steve Bolton</t>
  </si>
  <si>
    <t>Volunteer events - LBL (also included in above events figures)</t>
  </si>
  <si>
    <t>Volunteer (incl. LBL)</t>
  </si>
  <si>
    <t>Garthorne Road NR</t>
  </si>
  <si>
    <t>dead hedges</t>
  </si>
  <si>
    <t>3 benches also installed</t>
  </si>
  <si>
    <t>Creekside Centre</t>
  </si>
  <si>
    <t>Annual Open Day</t>
  </si>
  <si>
    <t>September open day</t>
  </si>
  <si>
    <t>LBL/F/O Hither Green Triangle</t>
  </si>
  <si>
    <t>F/O Iona Close Orchard</t>
  </si>
  <si>
    <t>open and volunteer day September</t>
  </si>
  <si>
    <t>Volunteer task days/open days</t>
  </si>
  <si>
    <t>Garthorne Road NR, Devonshire Road NR</t>
  </si>
  <si>
    <t>monitoring of reptiles</t>
  </si>
  <si>
    <t>reptiles</t>
  </si>
  <si>
    <t>Lewisham-wide</t>
  </si>
  <si>
    <t>James Newton's borough wide bird survey</t>
  </si>
  <si>
    <t>Blackheath - bund on Prince Charles Road</t>
  </si>
  <si>
    <t>bund improvement</t>
  </si>
  <si>
    <t>preparing bund and sowing locally collected seeds</t>
  </si>
  <si>
    <t>Green roof plant monitoring</t>
  </si>
  <si>
    <t>monthly survey of green roof</t>
  </si>
  <si>
    <t>bat survey</t>
  </si>
  <si>
    <t>Ernie Thomason bat survey in August</t>
  </si>
  <si>
    <t>30-31 Woodcombe Crescent - DC/22/128654</t>
  </si>
  <si>
    <t>10 swift bricks, 5 sparrow bricks</t>
  </si>
  <si>
    <t>Crossway Court, Endwell Road - DC/22/128419</t>
  </si>
  <si>
    <t>Victoria Wharves, Plot 4 - DC/22/128925</t>
  </si>
  <si>
    <t>peregrine, swift, redstart, sparrow</t>
  </si>
  <si>
    <t>101-103 Endwell Road - DC/22/128355</t>
  </si>
  <si>
    <t>Bell Green Pond</t>
  </si>
  <si>
    <t>dead hedge</t>
  </si>
  <si>
    <t>planting hedge by school and replanting copse of trees below hill</t>
  </si>
  <si>
    <t>Folkestone Gardens</t>
  </si>
  <si>
    <t>hibernaculum, log piles</t>
  </si>
  <si>
    <t>36 Scawen road - DC/22/128940</t>
  </si>
  <si>
    <t>wildflower roof on sloped roof</t>
  </si>
  <si>
    <t>Iona Orchard nature reserve</t>
  </si>
  <si>
    <t>Ladywell Fields - middle fields</t>
  </si>
  <si>
    <t>Tiny forest</t>
  </si>
  <si>
    <t>Earthwatch/LBL/LFUG/Prendergrast School</t>
  </si>
  <si>
    <t>F/O Devonshire Road NR/Network Rail/Alstom</t>
  </si>
  <si>
    <t>Bug/bee hotel</t>
  </si>
  <si>
    <t>Donated by Shirley Boughton, installed by Friends</t>
  </si>
  <si>
    <t>11 Brockley Cross - DC/22/129126</t>
  </si>
  <si>
    <t>hedgehog highways</t>
  </si>
  <si>
    <t>asked for to be included</t>
  </si>
  <si>
    <t>52 Carston Close - DC/22/129207</t>
  </si>
  <si>
    <t>Kent Wharf - DC/22/129283</t>
  </si>
  <si>
    <t>Tiny forest planting - 4 classes from Prendergrast, 26 Bloomberg volunteers, 28 local community volunteers, council staff and councillors, each class 1h, volunteers 1.5h</t>
  </si>
  <si>
    <t>Lewisham (James BPP)</t>
  </si>
  <si>
    <t>Constitutional Club - DC/22/129039</t>
  </si>
  <si>
    <t>Schools engaged</t>
  </si>
  <si>
    <t>Mal Mitchel (BPP wildlife Garden)</t>
  </si>
  <si>
    <t>Volunteer day to clear vegetation by the ponds and fence, 1 Dec</t>
  </si>
  <si>
    <t>Dacres Wood</t>
  </si>
  <si>
    <t>fence installed around meadow</t>
  </si>
  <si>
    <t xml:space="preserve">fence installed to allow the meadow to regenerate </t>
  </si>
  <si>
    <t>LWT</t>
  </si>
  <si>
    <t>LWT - GNW project</t>
  </si>
  <si>
    <t>4 Year 2 classes from Invicta Primary School in Deptford - 04/11 and 17/11; New Cross Gate Cutting</t>
  </si>
  <si>
    <t>Vol. day at Devonshire Road 04/10/22</t>
  </si>
  <si>
    <t>Vol. day at Garthorne Road 14/10/22</t>
  </si>
  <si>
    <t>Vol. days at Dacres Wood 18/11/22 and 13/12/22</t>
  </si>
  <si>
    <t>Vol. days at New Cross Gate Cutting 25/11/22 and 29/11/22</t>
  </si>
  <si>
    <t>Woodland ecology and folklore walk and talk @ New Cross Gate Cutting 05/10/22</t>
  </si>
  <si>
    <t>LWT/Horniman Museum/Lewisham Children's Centre</t>
  </si>
  <si>
    <t>Family activities on trees/woodlands targeting newly-based refugee families in Manor House Gardens 08/10/22</t>
  </si>
  <si>
    <t>LWT/Horniman Museum</t>
  </si>
  <si>
    <t>GNW Volunteer social included guided tour and access to butterfly house and exhibition 10/10/22</t>
  </si>
  <si>
    <t>Nature writing workshop at New Cross Gate Cutting</t>
  </si>
  <si>
    <t>Devonshire Road</t>
  </si>
  <si>
    <t>16 bird boxes made by LWT volunteers, need installing</t>
  </si>
  <si>
    <t>Part of the Rewilding grant - Haseltine</t>
  </si>
  <si>
    <t>Fourth Reserve</t>
  </si>
  <si>
    <t>Carole Singing event and a bat survey.</t>
  </si>
  <si>
    <t>1 x bat and 3 x bird</t>
  </si>
  <si>
    <t>Prendergast Primary School, Beecroft, Stillness, Gordonbrock, Edmund Waller, Ivy dale, John Stainer</t>
  </si>
  <si>
    <t>Friends of Brockley &amp; Ladywell Cemeteries</t>
  </si>
  <si>
    <t>Sycamore sapling removal plus weeding, mulching and planting</t>
  </si>
  <si>
    <t>Remembrance Sunday event and walk + another walk</t>
  </si>
  <si>
    <t>Marvels Lane - Part of 'Our Space' Project</t>
  </si>
  <si>
    <t xml:space="preserve">Orchard maintenance eg pond maintenance, planting bulbs and saplings, pruning hedges,extending dead hedges, woodchip paths, pruning vines </t>
  </si>
  <si>
    <t>Numbers a little higher than this due to Wednesday afternoon opening hours.</t>
  </si>
  <si>
    <t>Thames 21 (Philly) tall for Chinbrook Meadows SUDS Project during ChART and FoCM's 'Apple Day'</t>
  </si>
  <si>
    <t>Community engagement event (Apple Day) where Thames21 had a stall set up to talk about the upcoming SUDS project in the park. 3 children volunteers assisted with an RMI survey at the beginning of the day, and a tray of invertebrates was brought back to the table where people could then look at them more closely through a microscope. This helped people learn about how these invertebrates can indicate water quality and so how after the wetlands are created there will hopefully be different invertebrates present, indicating improved water quality.</t>
  </si>
  <si>
    <t>Orchard and Tiny Forest maintenance, litter clean in river/bankside</t>
  </si>
  <si>
    <t>Birds</t>
  </si>
  <si>
    <t>22.5 hours</t>
  </si>
  <si>
    <t>31.5 hours</t>
  </si>
  <si>
    <t>9 hours</t>
  </si>
  <si>
    <t>Nature based activities, including cooking outdoors</t>
  </si>
  <si>
    <t>F/O Albion Millennium Green                                  (Mud Club - Ellie Weedman)</t>
  </si>
  <si>
    <t>Cutting back pond vegetation, cutting back brambles</t>
  </si>
  <si>
    <t>James Newton's borough wide bird survey - roughly 6 hours per month</t>
  </si>
  <si>
    <t>Healthy Rivers Project (Lawrence BC)</t>
  </si>
  <si>
    <t>River clean ups at Brookmill x4 and Ladywell Fields based on 3hr sessions</t>
  </si>
  <si>
    <t>F/O River Pool/Thames 21</t>
  </si>
  <si>
    <t>Horniman Museum</t>
  </si>
  <si>
    <t>Parks and NR Quarter 3                                                        (July-September 2022)</t>
  </si>
  <si>
    <t>Parks Quarter 1                                                       (January - March 2022)</t>
  </si>
  <si>
    <t>Parks and NR Quarter 2                                           (April-June 2022)</t>
  </si>
  <si>
    <t>Planning Quarter 4                                                 (October - December 2022)</t>
  </si>
  <si>
    <t>Apple Day</t>
  </si>
  <si>
    <t xml:space="preserve">Quarter 1 </t>
  </si>
  <si>
    <t xml:space="preserve">Quarter 2 </t>
  </si>
  <si>
    <t xml:space="preserve">Greenvale and St William of York </t>
  </si>
  <si>
    <t>Field Studies Council</t>
  </si>
  <si>
    <t>Park work and river/pond work</t>
  </si>
  <si>
    <t>Chinbrook Orchard</t>
  </si>
  <si>
    <t>3 heritage apple tree planted within Our Space Award project</t>
  </si>
  <si>
    <t>monthly survey of green roof - 1h/month</t>
  </si>
  <si>
    <t>Updated 27/01/2023</t>
  </si>
  <si>
    <t>Ravensbourne Riverfly (Brookmill, BPP, Ladywell, Manor Pk, Pool River)</t>
  </si>
  <si>
    <t>RMI survey (current sites)</t>
  </si>
  <si>
    <t>Current RMI surveys Oct-Dec (excluding Sutcliffe Pk)</t>
  </si>
  <si>
    <t>Chinbrook</t>
  </si>
  <si>
    <t>RMI survey</t>
  </si>
  <si>
    <t>Extending RMI sites to upper catchment</t>
  </si>
  <si>
    <t>regular volunteer sessions plus additional individual volunteer hours</t>
  </si>
  <si>
    <t>Brockley and Ladywell Cemetery</t>
  </si>
  <si>
    <t>Butterfly</t>
  </si>
  <si>
    <t>regular butterfly transects in cemetery, by Katie (FoBLC)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</si>
</sst>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u/>
      <sz val="10"/>
      <color indexed="12"/>
      <name val="Arial"/>
      <family val="2"/>
    </font>
    <font>
      <sz val="12"/>
      <name val="Calibri"/>
      <family val="2"/>
    </font>
    <font>
      <b/>
      <sz val="12"/>
      <name val="Calibri"/>
      <family val="2"/>
    </font>
    <font>
      <b/>
      <sz val="10"/>
      <name val="Arial"/>
      <family val="2"/>
    </font>
    <font>
      <b/>
      <sz val="14"/>
      <name val="Calibri"/>
      <family val="2"/>
    </font>
    <font>
      <sz val="14"/>
      <name val="Arial"/>
      <family val="2"/>
    </font>
    <font>
      <sz val="14"/>
      <name val="Calibri"/>
      <family val="2"/>
    </font>
    <font>
      <sz val="10"/>
      <name val="Arial"/>
      <family val="2"/>
    </font>
    <font>
      <b/>
      <sz val="16"/>
      <name val="Calibri"/>
      <family val="2"/>
    </font>
    <font>
      <b/>
      <sz val="16"/>
      <name val="Arial"/>
      <family val="2"/>
    </font>
    <font>
      <b/>
      <sz val="14"/>
      <name val="Arial"/>
      <family val="2"/>
    </font>
    <font>
      <sz val="12"/>
      <name val="Arial"/>
      <family val="2"/>
    </font>
    <font>
      <sz val="12"/>
      <name val="Calibri"/>
      <family val="2"/>
      <scheme val="minor"/>
    </font>
    <font>
      <b/>
      <sz val="12"/>
      <name val="Calibri"/>
      <family val="2"/>
      <scheme val="minor"/>
    </font>
    <font>
      <sz val="11"/>
      <name val="Calibri"/>
      <family val="2"/>
      <scheme val="minor"/>
    </font>
    <font>
      <b/>
      <sz val="14"/>
      <name val="Calibri"/>
      <family val="2"/>
      <scheme val="minor"/>
    </font>
    <font>
      <b/>
      <sz val="11"/>
      <color theme="1"/>
      <name val="Calibri"/>
      <family val="2"/>
      <scheme val="minor"/>
    </font>
    <font>
      <u/>
      <sz val="10"/>
      <color indexed="12"/>
      <name val="Calibri"/>
      <family val="2"/>
      <scheme val="minor"/>
    </font>
    <font>
      <sz val="10"/>
      <name val="Calibri"/>
      <family val="2"/>
      <scheme val="minor"/>
    </font>
    <font>
      <sz val="12"/>
      <color theme="1"/>
      <name val="Calibri"/>
      <family val="2"/>
      <scheme val="minor"/>
    </font>
    <font>
      <sz val="12"/>
      <color rgb="FF000000"/>
      <name val="Calibri"/>
      <family val="2"/>
    </font>
    <font>
      <sz val="12"/>
      <name val="Calibri"/>
      <family val="2"/>
      <charset val="1"/>
    </font>
    <font>
      <sz val="16"/>
      <color theme="1"/>
      <name val="Calibri"/>
      <family val="2"/>
      <scheme val="minor"/>
    </font>
    <font>
      <sz val="11"/>
      <name val="Calibri"/>
      <family val="2"/>
    </font>
    <font>
      <sz val="11"/>
      <name val="Arial"/>
      <family val="2"/>
    </font>
  </fonts>
  <fills count="18">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indexed="46"/>
        <bgColor indexed="64"/>
      </patternFill>
    </fill>
    <fill>
      <patternFill patternType="solid">
        <fgColor indexed="42"/>
        <bgColor indexed="64"/>
      </patternFill>
    </fill>
    <fill>
      <patternFill patternType="solid">
        <fgColor indexed="47"/>
        <bgColor indexed="64"/>
      </patternFill>
    </fill>
    <fill>
      <patternFill patternType="solid">
        <fgColor indexed="52"/>
        <bgColor indexed="64"/>
      </patternFill>
    </fill>
    <fill>
      <patternFill patternType="solid">
        <fgColor indexed="13"/>
        <bgColor indexed="64"/>
      </patternFill>
    </fill>
    <fill>
      <patternFill patternType="solid">
        <fgColor theme="8" tint="0.59999389629810485"/>
        <bgColor indexed="64"/>
      </patternFill>
    </fill>
    <fill>
      <patternFill patternType="solid">
        <fgColor rgb="FFCCECFF"/>
        <bgColor indexed="64"/>
      </patternFill>
    </fill>
    <fill>
      <patternFill patternType="solid">
        <fgColor rgb="FFFF9900"/>
        <bgColor indexed="64"/>
      </patternFill>
    </fill>
    <fill>
      <patternFill patternType="solid">
        <fgColor indexed="27"/>
        <bgColor indexed="64"/>
      </patternFill>
    </fill>
    <fill>
      <patternFill patternType="solid">
        <fgColor rgb="FFFFFF99"/>
        <bgColor indexed="64"/>
      </patternFill>
    </fill>
    <fill>
      <patternFill patternType="solid">
        <fgColor rgb="FFCCFFFF"/>
        <bgColor indexed="64"/>
      </patternFill>
    </fill>
    <fill>
      <patternFill patternType="solid">
        <fgColor rgb="FF00B0F0"/>
        <bgColor indexed="64"/>
      </patternFill>
    </fill>
    <fill>
      <patternFill patternType="solid">
        <fgColor theme="4" tint="0.79998168889431442"/>
        <bgColor indexed="64"/>
      </patternFill>
    </fill>
    <fill>
      <patternFill patternType="solid">
        <fgColor theme="5" tint="0.79998168889431442"/>
        <bgColor indexed="64"/>
      </patternFill>
    </fill>
  </fills>
  <borders count="1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thin">
        <color indexed="64"/>
      </right>
      <top/>
      <bottom/>
      <diagonal/>
    </border>
    <border>
      <left style="thin">
        <color indexed="64"/>
      </left>
      <right style="thin">
        <color indexed="64"/>
      </right>
      <top/>
      <bottom/>
      <diagonal/>
    </border>
    <border>
      <left style="thin">
        <color indexed="8"/>
      </left>
      <right style="thin">
        <color indexed="8"/>
      </right>
      <top style="thin">
        <color indexed="8"/>
      </top>
      <bottom style="thin">
        <color indexed="64"/>
      </bottom>
      <diagonal/>
    </border>
    <border>
      <left style="thin">
        <color indexed="64"/>
      </left>
      <right/>
      <top style="medium">
        <color indexed="64"/>
      </top>
      <bottom style="medium">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diagonal/>
    </border>
    <border>
      <left/>
      <right style="thin">
        <color indexed="64"/>
      </right>
      <top style="medium">
        <color indexed="64"/>
      </top>
      <bottom style="medium">
        <color indexed="64"/>
      </bottom>
      <diagonal/>
    </border>
    <border>
      <left/>
      <right style="thin">
        <color indexed="64"/>
      </right>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rgb="FF000000"/>
      </top>
      <bottom style="thin">
        <color rgb="FF000000"/>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8"/>
      </bottom>
      <diagonal/>
    </border>
    <border>
      <left/>
      <right/>
      <top style="medium">
        <color indexed="64"/>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64"/>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64"/>
      </right>
      <top style="thin">
        <color indexed="64"/>
      </top>
      <bottom/>
      <diagonal/>
    </border>
    <border>
      <left style="thin">
        <color indexed="64"/>
      </left>
      <right style="medium">
        <color indexed="8"/>
      </right>
      <top style="thin">
        <color indexed="64"/>
      </top>
      <bottom/>
      <diagonal/>
    </border>
    <border>
      <left style="medium">
        <color indexed="64"/>
      </left>
      <right style="thin">
        <color indexed="8"/>
      </right>
      <top style="medium">
        <color indexed="64"/>
      </top>
      <bottom style="medium">
        <color indexed="64"/>
      </bottom>
      <diagonal/>
    </border>
    <border>
      <left/>
      <right style="thin">
        <color indexed="8"/>
      </right>
      <top style="medium">
        <color indexed="64"/>
      </top>
      <bottom style="thin">
        <color indexed="64"/>
      </bottom>
      <diagonal/>
    </border>
    <border>
      <left/>
      <right style="thin">
        <color indexed="64"/>
      </right>
      <top style="thin">
        <color indexed="8"/>
      </top>
      <bottom style="thin">
        <color indexed="8"/>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medium">
        <color rgb="FFFF0000"/>
      </bottom>
      <diagonal/>
    </border>
    <border>
      <left style="thin">
        <color indexed="64"/>
      </left>
      <right style="thin">
        <color indexed="64"/>
      </right>
      <top style="medium">
        <color indexed="64"/>
      </top>
      <bottom style="medium">
        <color rgb="FFFF0000"/>
      </bottom>
      <diagonal/>
    </border>
    <border>
      <left style="thin">
        <color indexed="64"/>
      </left>
      <right/>
      <top style="thick">
        <color indexed="64"/>
      </top>
      <bottom style="medium">
        <color rgb="FFFF0000"/>
      </bottom>
      <diagonal/>
    </border>
    <border>
      <left style="medium">
        <color indexed="64"/>
      </left>
      <right style="thin">
        <color indexed="64"/>
      </right>
      <top style="medium">
        <color rgb="FFFF0000"/>
      </top>
      <bottom style="thick">
        <color indexed="64"/>
      </bottom>
      <diagonal/>
    </border>
    <border>
      <left style="thin">
        <color indexed="64"/>
      </left>
      <right style="thin">
        <color indexed="64"/>
      </right>
      <top style="medium">
        <color rgb="FFFF0000"/>
      </top>
      <bottom style="thick">
        <color indexed="64"/>
      </bottom>
      <diagonal/>
    </border>
    <border>
      <left style="thin">
        <color indexed="64"/>
      </left>
      <right/>
      <top style="medium">
        <color rgb="FFFF0000"/>
      </top>
      <bottom style="thick">
        <color indexed="64"/>
      </bottom>
      <diagonal/>
    </border>
    <border>
      <left style="medium">
        <color indexed="64"/>
      </left>
      <right style="thin">
        <color indexed="64"/>
      </right>
      <top style="thick">
        <color indexed="64"/>
      </top>
      <bottom style="medium">
        <color rgb="FFFF0000"/>
      </bottom>
      <diagonal/>
    </border>
    <border>
      <left style="thin">
        <color indexed="64"/>
      </left>
      <right style="thin">
        <color indexed="64"/>
      </right>
      <top style="thick">
        <color indexed="64"/>
      </top>
      <bottom style="medium">
        <color rgb="FFFF0000"/>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style="medium">
        <color indexed="64"/>
      </left>
      <right style="medium">
        <color indexed="64"/>
      </right>
      <top/>
      <bottom style="medium">
        <color indexed="64"/>
      </bottom>
      <diagonal/>
    </border>
    <border>
      <left style="thin">
        <color indexed="64"/>
      </left>
      <right/>
      <top/>
      <bottom style="medium">
        <color rgb="FFFF0000"/>
      </bottom>
      <diagonal/>
    </border>
    <border>
      <left/>
      <right style="thin">
        <color indexed="8"/>
      </right>
      <top/>
      <bottom/>
      <diagonal/>
    </border>
    <border>
      <left style="thin">
        <color indexed="8"/>
      </left>
      <right/>
      <top style="medium">
        <color indexed="64"/>
      </top>
      <bottom style="thin">
        <color indexed="64"/>
      </bottom>
      <diagonal/>
    </border>
    <border>
      <left style="medium">
        <color indexed="64"/>
      </left>
      <right style="thin">
        <color indexed="64"/>
      </right>
      <top/>
      <bottom style="medium">
        <color indexed="64"/>
      </bottom>
      <diagonal/>
    </border>
    <border>
      <left style="thin">
        <color indexed="8"/>
      </left>
      <right/>
      <top/>
      <bottom style="medium">
        <color indexed="64"/>
      </bottom>
      <diagonal/>
    </border>
    <border>
      <left/>
      <right style="thin">
        <color indexed="64"/>
      </right>
      <top style="thin">
        <color indexed="64"/>
      </top>
      <bottom/>
      <diagonal/>
    </border>
    <border>
      <left style="thin">
        <color indexed="64"/>
      </left>
      <right style="medium">
        <color indexed="64"/>
      </right>
      <top style="medium">
        <color rgb="FFFF0000"/>
      </top>
      <bottom style="thick">
        <color indexed="64"/>
      </bottom>
      <diagonal/>
    </border>
    <border>
      <left style="thin">
        <color indexed="64"/>
      </left>
      <right style="medium">
        <color indexed="64"/>
      </right>
      <top style="medium">
        <color rgb="FFFF0000"/>
      </top>
      <bottom style="medium">
        <color indexed="64"/>
      </bottom>
      <diagonal/>
    </border>
    <border>
      <left style="thin">
        <color indexed="8"/>
      </left>
      <right/>
      <top/>
      <bottom style="thin">
        <color indexed="64"/>
      </bottom>
      <diagonal/>
    </border>
    <border>
      <left style="thin">
        <color indexed="64"/>
      </left>
      <right/>
      <top style="thin">
        <color indexed="8"/>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rgb="FFFF0000"/>
      </top>
      <bottom style="medium">
        <color indexed="64"/>
      </bottom>
      <diagonal/>
    </border>
    <border>
      <left style="thin">
        <color indexed="64"/>
      </left>
      <right style="thin">
        <color indexed="64"/>
      </right>
      <top style="medium">
        <color rgb="FFFF0000"/>
      </top>
      <bottom style="medium">
        <color indexed="64"/>
      </bottom>
      <diagonal/>
    </border>
    <border>
      <left style="thin">
        <color indexed="64"/>
      </left>
      <right/>
      <top style="medium">
        <color rgb="FFFF0000"/>
      </top>
      <bottom style="medium">
        <color indexed="64"/>
      </bottom>
      <diagonal/>
    </border>
    <border>
      <left style="thin">
        <color indexed="64"/>
      </left>
      <right style="thin">
        <color indexed="64"/>
      </right>
      <top/>
      <bottom style="medium">
        <color rgb="FFFF0000"/>
      </bottom>
      <diagonal/>
    </border>
    <border>
      <left style="thin">
        <color indexed="64"/>
      </left>
      <right/>
      <top style="medium">
        <color indexed="64"/>
      </top>
      <bottom/>
      <diagonal/>
    </border>
    <border>
      <left style="thin">
        <color indexed="8"/>
      </left>
      <right style="thin">
        <color indexed="64"/>
      </right>
      <top style="thin">
        <color indexed="64"/>
      </top>
      <bottom style="thin">
        <color indexed="64"/>
      </bottom>
      <diagonal/>
    </border>
    <border>
      <left style="thin">
        <color indexed="64"/>
      </left>
      <right style="medium">
        <color indexed="8"/>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8"/>
      </right>
      <top style="thin">
        <color indexed="64"/>
      </top>
      <bottom style="medium">
        <color indexed="64"/>
      </bottom>
      <diagonal/>
    </border>
    <border>
      <left style="thin">
        <color indexed="8"/>
      </left>
      <right/>
      <top style="thin">
        <color indexed="64"/>
      </top>
      <bottom style="medium">
        <color indexed="64"/>
      </bottom>
      <diagonal/>
    </border>
    <border>
      <left style="thin">
        <color indexed="64"/>
      </left>
      <right style="thin">
        <color indexed="64"/>
      </right>
      <top/>
      <bottom style="thin">
        <color rgb="FF000000"/>
      </bottom>
      <diagonal/>
    </border>
    <border>
      <left style="thin">
        <color indexed="8"/>
      </left>
      <right/>
      <top style="medium">
        <color indexed="64"/>
      </top>
      <bottom style="thin">
        <color indexed="8"/>
      </bottom>
      <diagonal/>
    </border>
    <border>
      <left/>
      <right style="thin">
        <color indexed="8"/>
      </right>
      <top style="medium">
        <color indexed="64"/>
      </top>
      <bottom style="thin">
        <color indexed="8"/>
      </bottom>
      <diagonal/>
    </border>
    <border>
      <left/>
      <right style="thin">
        <color indexed="64"/>
      </right>
      <top style="thin">
        <color indexed="8"/>
      </top>
      <bottom style="thin">
        <color indexed="64"/>
      </bottom>
      <diagonal/>
    </border>
  </borders>
  <cellStyleXfs count="5">
    <xf numFmtId="0" fontId="0" fillId="0" borderId="0"/>
    <xf numFmtId="0" fontId="6" fillId="0" borderId="0" applyNumberFormat="0" applyFill="0" applyBorder="0" applyAlignment="0" applyProtection="0">
      <alignment vertical="top"/>
      <protection locked="0"/>
    </xf>
    <xf numFmtId="0" fontId="13" fillId="0" borderId="0"/>
    <xf numFmtId="0" fontId="4" fillId="0" borderId="0"/>
    <xf numFmtId="0" fontId="3" fillId="0" borderId="0"/>
  </cellStyleXfs>
  <cellXfs count="648">
    <xf numFmtId="0" fontId="0" fillId="0" borderId="0" xfId="0"/>
    <xf numFmtId="0" fontId="0" fillId="0" borderId="0" xfId="0" applyBorder="1"/>
    <xf numFmtId="0" fontId="0" fillId="0" borderId="0" xfId="0" applyFill="1"/>
    <xf numFmtId="0" fontId="7" fillId="0" borderId="0" xfId="0" applyFont="1"/>
    <xf numFmtId="0" fontId="7" fillId="0" borderId="0" xfId="0" applyFont="1" applyBorder="1"/>
    <xf numFmtId="0" fontId="7" fillId="0" borderId="1" xfId="0" applyFont="1" applyBorder="1"/>
    <xf numFmtId="0" fontId="7" fillId="0" borderId="0" xfId="0" applyFont="1" applyFill="1" applyBorder="1"/>
    <xf numFmtId="0" fontId="7" fillId="0" borderId="0" xfId="0" applyFont="1" applyFill="1" applyBorder="1" applyAlignment="1"/>
    <xf numFmtId="0" fontId="7" fillId="0" borderId="0" xfId="0" applyFont="1" applyBorder="1" applyAlignment="1"/>
    <xf numFmtId="0" fontId="7" fillId="0" borderId="0" xfId="0" applyFont="1" applyBorder="1" applyAlignment="1">
      <alignment wrapText="1"/>
    </xf>
    <xf numFmtId="0" fontId="7" fillId="0" borderId="2" xfId="0" applyFont="1" applyBorder="1"/>
    <xf numFmtId="0" fontId="7" fillId="0" borderId="0" xfId="0" applyFont="1" applyFill="1" applyBorder="1" applyAlignment="1">
      <alignment wrapText="1"/>
    </xf>
    <xf numFmtId="0" fontId="7" fillId="2" borderId="2" xfId="0" applyFont="1" applyFill="1" applyBorder="1"/>
    <xf numFmtId="0" fontId="8" fillId="3" borderId="3" xfId="0" applyFont="1" applyFill="1" applyBorder="1" applyAlignment="1">
      <alignment horizontal="center"/>
    </xf>
    <xf numFmtId="0" fontId="8" fillId="3" borderId="3" xfId="0" applyFont="1" applyFill="1" applyBorder="1" applyAlignment="1">
      <alignment horizontal="center" wrapText="1"/>
    </xf>
    <xf numFmtId="0" fontId="8" fillId="3" borderId="4" xfId="0" applyFont="1" applyFill="1" applyBorder="1" applyAlignment="1">
      <alignment horizontal="center"/>
    </xf>
    <xf numFmtId="0" fontId="7" fillId="3" borderId="3" xfId="0" applyFont="1" applyFill="1" applyBorder="1"/>
    <xf numFmtId="0" fontId="7" fillId="3" borderId="3" xfId="0" applyFont="1" applyFill="1" applyBorder="1" applyAlignment="1">
      <alignment wrapText="1"/>
    </xf>
    <xf numFmtId="0" fontId="7" fillId="3" borderId="4" xfId="0" applyFont="1" applyFill="1" applyBorder="1" applyAlignment="1">
      <alignment wrapText="1"/>
    </xf>
    <xf numFmtId="0" fontId="0" fillId="0" borderId="5" xfId="0" applyFill="1" applyBorder="1" applyAlignment="1">
      <alignment wrapText="1"/>
    </xf>
    <xf numFmtId="0" fontId="0" fillId="0" borderId="6" xfId="0" applyBorder="1"/>
    <xf numFmtId="0" fontId="7" fillId="0" borderId="0" xfId="0" applyFont="1" applyFill="1" applyBorder="1" applyAlignment="1">
      <alignment horizontal="center"/>
    </xf>
    <xf numFmtId="0" fontId="7" fillId="0" borderId="7" xfId="0" applyFont="1" applyBorder="1"/>
    <xf numFmtId="0" fontId="8" fillId="4" borderId="8" xfId="0" applyFont="1" applyFill="1" applyBorder="1" applyAlignment="1">
      <alignment wrapText="1"/>
    </xf>
    <xf numFmtId="0" fontId="8" fillId="4" borderId="9" xfId="0" applyFont="1" applyFill="1" applyBorder="1"/>
    <xf numFmtId="0" fontId="8" fillId="4" borderId="8" xfId="0" applyFont="1" applyFill="1" applyBorder="1"/>
    <xf numFmtId="0" fontId="10" fillId="5" borderId="10" xfId="0" applyFont="1" applyFill="1" applyBorder="1" applyAlignment="1">
      <alignment horizontal="center"/>
    </xf>
    <xf numFmtId="0" fontId="10" fillId="6" borderId="9" xfId="0" applyFont="1" applyFill="1" applyBorder="1" applyAlignment="1">
      <alignment horizontal="center"/>
    </xf>
    <xf numFmtId="0" fontId="10" fillId="2" borderId="9" xfId="0" applyFont="1" applyFill="1" applyBorder="1" applyAlignment="1">
      <alignment horizontal="center" wrapText="1"/>
    </xf>
    <xf numFmtId="0" fontId="11" fillId="0" borderId="0" xfId="0" applyFont="1"/>
    <xf numFmtId="0" fontId="12" fillId="2" borderId="2" xfId="0" applyFont="1" applyFill="1" applyBorder="1" applyAlignment="1"/>
    <xf numFmtId="0" fontId="18" fillId="0" borderId="1" xfId="0" applyFont="1" applyBorder="1"/>
    <xf numFmtId="3" fontId="19" fillId="0" borderId="11" xfId="0" applyNumberFormat="1" applyFont="1" applyBorder="1"/>
    <xf numFmtId="0" fontId="8" fillId="0" borderId="0" xfId="0" applyFont="1" applyFill="1" applyBorder="1"/>
    <xf numFmtId="0" fontId="0" fillId="0" borderId="0" xfId="0" applyFill="1" applyBorder="1"/>
    <xf numFmtId="0" fontId="14" fillId="0" borderId="13" xfId="0" applyFont="1" applyFill="1" applyBorder="1" applyAlignment="1">
      <alignment horizontal="center" vertical="center"/>
    </xf>
    <xf numFmtId="0" fontId="14" fillId="0" borderId="14" xfId="0" applyFont="1" applyFill="1" applyBorder="1" applyAlignment="1">
      <alignment horizontal="center" vertical="center"/>
    </xf>
    <xf numFmtId="0" fontId="14" fillId="0" borderId="15" xfId="0" applyFont="1" applyFill="1" applyBorder="1" applyAlignment="1">
      <alignment horizontal="center" vertical="center"/>
    </xf>
    <xf numFmtId="0" fontId="8" fillId="0" borderId="16" xfId="0" applyFont="1" applyFill="1" applyBorder="1" applyAlignment="1">
      <alignment horizontal="center"/>
    </xf>
    <xf numFmtId="0" fontId="8" fillId="0" borderId="17" xfId="0" applyFont="1" applyFill="1" applyBorder="1" applyAlignment="1">
      <alignment horizontal="center"/>
    </xf>
    <xf numFmtId="0" fontId="8" fillId="0" borderId="18" xfId="0" applyFont="1" applyFill="1" applyBorder="1" applyAlignment="1">
      <alignment horizontal="center"/>
    </xf>
    <xf numFmtId="0" fontId="7" fillId="0" borderId="19" xfId="0" applyFont="1" applyFill="1" applyBorder="1" applyAlignment="1">
      <alignment wrapText="1"/>
    </xf>
    <xf numFmtId="0" fontId="7" fillId="0" borderId="20" xfId="0" applyFont="1" applyFill="1" applyBorder="1" applyAlignment="1">
      <alignment wrapText="1"/>
    </xf>
    <xf numFmtId="0" fontId="7" fillId="0" borderId="13" xfId="0" applyFont="1" applyBorder="1" applyAlignment="1">
      <alignment wrapText="1"/>
    </xf>
    <xf numFmtId="0" fontId="18" fillId="0" borderId="19" xfId="0" applyFont="1" applyFill="1" applyBorder="1" applyAlignment="1">
      <alignment wrapText="1"/>
    </xf>
    <xf numFmtId="0" fontId="12" fillId="2" borderId="21" xfId="0" applyFont="1" applyFill="1" applyBorder="1" applyAlignment="1"/>
    <xf numFmtId="0" fontId="10" fillId="3" borderId="12" xfId="0" applyFont="1" applyFill="1" applyBorder="1" applyAlignment="1">
      <alignment wrapText="1"/>
    </xf>
    <xf numFmtId="0" fontId="18" fillId="0" borderId="20" xfId="0" applyFont="1" applyFill="1" applyBorder="1" applyAlignment="1">
      <alignment wrapText="1"/>
    </xf>
    <xf numFmtId="0" fontId="18" fillId="0" borderId="22" xfId="0" applyFont="1" applyBorder="1" applyAlignment="1"/>
    <xf numFmtId="0" fontId="18" fillId="0" borderId="22" xfId="0" applyFont="1" applyBorder="1" applyAlignment="1"/>
    <xf numFmtId="0" fontId="18" fillId="0" borderId="1" xfId="0" applyFont="1" applyBorder="1" applyAlignment="1">
      <alignment wrapText="1"/>
    </xf>
    <xf numFmtId="0" fontId="8" fillId="0" borderId="0" xfId="0" applyFont="1" applyFill="1" applyBorder="1" applyAlignment="1">
      <alignment wrapText="1"/>
    </xf>
    <xf numFmtId="0" fontId="18" fillId="0" borderId="23" xfId="0" applyFont="1" applyFill="1" applyBorder="1" applyAlignment="1">
      <alignment wrapText="1"/>
    </xf>
    <xf numFmtId="0" fontId="7" fillId="0" borderId="24" xfId="0" applyFont="1" applyBorder="1"/>
    <xf numFmtId="0" fontId="18" fillId="0" borderId="25" xfId="0" applyFont="1" applyBorder="1" applyAlignment="1"/>
    <xf numFmtId="0" fontId="8" fillId="4" borderId="26" xfId="0" applyFont="1" applyFill="1" applyBorder="1" applyAlignment="1">
      <alignment wrapText="1"/>
    </xf>
    <xf numFmtId="0" fontId="8" fillId="4" borderId="3" xfId="0" applyFont="1" applyFill="1" applyBorder="1" applyAlignment="1">
      <alignment wrapText="1"/>
    </xf>
    <xf numFmtId="0" fontId="8" fillId="4" borderId="4" xfId="0" applyFont="1" applyFill="1" applyBorder="1" applyAlignment="1">
      <alignment wrapText="1"/>
    </xf>
    <xf numFmtId="0" fontId="18" fillId="0" borderId="1" xfId="0" applyFont="1" applyFill="1" applyBorder="1"/>
    <xf numFmtId="0" fontId="7" fillId="0" borderId="47" xfId="0" applyFont="1" applyBorder="1"/>
    <xf numFmtId="0" fontId="18" fillId="0" borderId="7" xfId="0" applyFont="1" applyBorder="1"/>
    <xf numFmtId="0" fontId="7" fillId="0" borderId="2" xfId="0" applyFont="1" applyFill="1" applyBorder="1"/>
    <xf numFmtId="0" fontId="20" fillId="0" borderId="1" xfId="0" applyFont="1" applyBorder="1"/>
    <xf numFmtId="0" fontId="18" fillId="0" borderId="22" xfId="0" applyFont="1" applyBorder="1" applyAlignment="1"/>
    <xf numFmtId="0" fontId="18" fillId="0" borderId="0" xfId="0" applyFont="1" applyBorder="1" applyAlignment="1">
      <alignment wrapText="1"/>
    </xf>
    <xf numFmtId="0" fontId="7" fillId="2" borderId="2" xfId="0" applyFont="1" applyFill="1" applyBorder="1" applyAlignment="1">
      <alignment wrapText="1"/>
    </xf>
    <xf numFmtId="0" fontId="18" fillId="0" borderId="0" xfId="0" applyFont="1" applyBorder="1" applyAlignment="1"/>
    <xf numFmtId="0" fontId="18" fillId="0" borderId="6" xfId="0" applyFont="1" applyBorder="1" applyAlignment="1">
      <alignment wrapText="1"/>
    </xf>
    <xf numFmtId="0" fontId="10" fillId="2" borderId="8" xfId="0" applyFont="1" applyFill="1" applyBorder="1" applyAlignment="1"/>
    <xf numFmtId="0" fontId="0" fillId="0" borderId="9" xfId="0" applyBorder="1" applyAlignment="1"/>
    <xf numFmtId="0" fontId="0" fillId="0" borderId="26" xfId="0" applyBorder="1" applyAlignment="1"/>
    <xf numFmtId="0" fontId="10" fillId="2" borderId="12" xfId="0" applyFont="1" applyFill="1" applyBorder="1" applyAlignment="1">
      <alignment wrapText="1"/>
    </xf>
    <xf numFmtId="0" fontId="9" fillId="4" borderId="4" xfId="0" applyFont="1" applyFill="1" applyBorder="1" applyAlignment="1"/>
    <xf numFmtId="0" fontId="20" fillId="0" borderId="2" xfId="0" applyFont="1" applyBorder="1"/>
    <xf numFmtId="0" fontId="18" fillId="0" borderId="2" xfId="0" applyFont="1" applyBorder="1"/>
    <xf numFmtId="0" fontId="18" fillId="0" borderId="2" xfId="0" applyFont="1" applyBorder="1" applyAlignment="1">
      <alignment wrapText="1"/>
    </xf>
    <xf numFmtId="0" fontId="21" fillId="10" borderId="12" xfId="0" applyFont="1" applyFill="1" applyBorder="1" applyAlignment="1"/>
    <xf numFmtId="0" fontId="21" fillId="10" borderId="3" xfId="0" applyFont="1" applyFill="1" applyBorder="1" applyAlignment="1"/>
    <xf numFmtId="0" fontId="21" fillId="10" borderId="4" xfId="0" applyFont="1" applyFill="1" applyBorder="1" applyAlignment="1"/>
    <xf numFmtId="0" fontId="7" fillId="0" borderId="39" xfId="0" applyFont="1" applyBorder="1"/>
    <xf numFmtId="0" fontId="7" fillId="0" borderId="31" xfId="0" applyFont="1" applyBorder="1"/>
    <xf numFmtId="0" fontId="18" fillId="0" borderId="31" xfId="0" applyFont="1" applyFill="1" applyBorder="1"/>
    <xf numFmtId="0" fontId="18" fillId="0" borderId="53" xfId="0" applyFont="1" applyBorder="1" applyAlignment="1"/>
    <xf numFmtId="0" fontId="18" fillId="0" borderId="7" xfId="0" applyFont="1" applyBorder="1" applyAlignment="1"/>
    <xf numFmtId="0" fontId="19" fillId="0" borderId="59" xfId="0" applyFont="1" applyBorder="1" applyAlignment="1"/>
    <xf numFmtId="0" fontId="19" fillId="0" borderId="9" xfId="0" applyFont="1" applyBorder="1" applyAlignment="1"/>
    <xf numFmtId="0" fontId="18" fillId="0" borderId="7" xfId="0" applyFont="1" applyBorder="1" applyAlignment="1"/>
    <xf numFmtId="0" fontId="10" fillId="3" borderId="12" xfId="0" applyFont="1" applyFill="1" applyBorder="1" applyAlignment="1">
      <alignment wrapText="1"/>
    </xf>
    <xf numFmtId="0" fontId="18" fillId="0" borderId="9" xfId="0" applyFont="1" applyBorder="1" applyAlignment="1"/>
    <xf numFmtId="0" fontId="18" fillId="0" borderId="26" xfId="0" applyFont="1" applyBorder="1" applyAlignment="1"/>
    <xf numFmtId="0" fontId="0" fillId="11" borderId="0" xfId="0" applyFill="1"/>
    <xf numFmtId="0" fontId="8" fillId="6" borderId="36" xfId="0" applyFont="1" applyFill="1" applyBorder="1" applyAlignment="1"/>
    <xf numFmtId="0" fontId="7" fillId="2" borderId="36" xfId="0" applyFont="1" applyFill="1" applyBorder="1" applyAlignment="1"/>
    <xf numFmtId="0" fontId="18" fillId="0" borderId="1" xfId="0" applyFont="1" applyFill="1" applyBorder="1" applyAlignment="1">
      <alignment horizontal="left" wrapText="1"/>
    </xf>
    <xf numFmtId="0" fontId="18" fillId="0" borderId="1" xfId="0" applyFont="1" applyFill="1" applyBorder="1" applyAlignment="1">
      <alignment horizontal="left"/>
    </xf>
    <xf numFmtId="0" fontId="18" fillId="0" borderId="1" xfId="0" applyFont="1" applyBorder="1" applyAlignment="1">
      <alignment horizontal="left"/>
    </xf>
    <xf numFmtId="0" fontId="7" fillId="0" borderId="0" xfId="3" applyFont="1" applyBorder="1"/>
    <xf numFmtId="0" fontId="4" fillId="0" borderId="0" xfId="3" applyBorder="1"/>
    <xf numFmtId="0" fontId="4" fillId="0" borderId="0" xfId="3"/>
    <xf numFmtId="0" fontId="7" fillId="0" borderId="0" xfId="3" applyFont="1" applyFill="1" applyBorder="1" applyAlignment="1">
      <alignment horizontal="center"/>
    </xf>
    <xf numFmtId="0" fontId="7" fillId="0" borderId="0" xfId="3" applyFont="1" applyBorder="1" applyAlignment="1"/>
    <xf numFmtId="0" fontId="8" fillId="5" borderId="11" xfId="3" applyFont="1" applyFill="1" applyBorder="1" applyAlignment="1">
      <alignment horizontal="center"/>
    </xf>
    <xf numFmtId="0" fontId="8" fillId="6" borderId="11" xfId="3" applyFont="1" applyFill="1" applyBorder="1" applyAlignment="1">
      <alignment horizontal="center"/>
    </xf>
    <xf numFmtId="0" fontId="8" fillId="2" borderId="11" xfId="3" applyFont="1" applyFill="1" applyBorder="1" applyAlignment="1">
      <alignment horizontal="center" wrapText="1"/>
    </xf>
    <xf numFmtId="0" fontId="8" fillId="6" borderId="11" xfId="3" applyFont="1" applyFill="1" applyBorder="1"/>
    <xf numFmtId="0" fontId="8" fillId="0" borderId="13" xfId="3" applyFont="1" applyFill="1" applyBorder="1" applyAlignment="1">
      <alignment wrapText="1"/>
    </xf>
    <xf numFmtId="0" fontId="7" fillId="0" borderId="35" xfId="3" applyFont="1" applyBorder="1" applyAlignment="1">
      <alignment horizontal="left"/>
    </xf>
    <xf numFmtId="0" fontId="8" fillId="0" borderId="19" xfId="3" applyFont="1" applyFill="1" applyBorder="1" applyAlignment="1">
      <alignment wrapText="1"/>
    </xf>
    <xf numFmtId="0" fontId="7" fillId="0" borderId="1" xfId="3" applyFont="1" applyBorder="1"/>
    <xf numFmtId="0" fontId="4" fillId="0" borderId="62" xfId="3" applyBorder="1"/>
    <xf numFmtId="0" fontId="8" fillId="0" borderId="63" xfId="3" applyFont="1" applyFill="1" applyBorder="1" applyAlignment="1">
      <alignment wrapText="1"/>
    </xf>
    <xf numFmtId="0" fontId="8" fillId="0" borderId="64" xfId="3" applyFont="1" applyFill="1" applyBorder="1" applyAlignment="1">
      <alignment wrapText="1"/>
    </xf>
    <xf numFmtId="0" fontId="8" fillId="6" borderId="11" xfId="3" applyFont="1" applyFill="1" applyBorder="1" applyAlignment="1">
      <alignment wrapText="1"/>
    </xf>
    <xf numFmtId="0" fontId="8" fillId="2" borderId="65" xfId="3" applyFont="1" applyFill="1" applyBorder="1"/>
    <xf numFmtId="0" fontId="4" fillId="0" borderId="0" xfId="3" applyFill="1" applyBorder="1" applyAlignment="1">
      <alignment wrapText="1"/>
    </xf>
    <xf numFmtId="0" fontId="8" fillId="6" borderId="66" xfId="3" applyFont="1" applyFill="1" applyBorder="1" applyAlignment="1">
      <alignment horizontal="center"/>
    </xf>
    <xf numFmtId="0" fontId="8" fillId="2" borderId="66" xfId="3" applyFont="1" applyFill="1" applyBorder="1" applyAlignment="1">
      <alignment horizontal="center" wrapText="1"/>
    </xf>
    <xf numFmtId="0" fontId="4" fillId="0" borderId="15" xfId="3" applyBorder="1" applyAlignment="1">
      <alignment vertical="top" wrapText="1"/>
    </xf>
    <xf numFmtId="0" fontId="4" fillId="0" borderId="69" xfId="3" applyBorder="1"/>
    <xf numFmtId="0" fontId="4" fillId="0" borderId="18" xfId="3" applyBorder="1"/>
    <xf numFmtId="0" fontId="8" fillId="2" borderId="28" xfId="3" applyFont="1" applyFill="1" applyBorder="1"/>
    <xf numFmtId="0" fontId="7" fillId="0" borderId="0" xfId="3" applyFont="1" applyBorder="1" applyAlignment="1">
      <alignment wrapText="1"/>
    </xf>
    <xf numFmtId="0" fontId="7" fillId="0" borderId="0" xfId="3" applyFont="1" applyFill="1" applyBorder="1" applyAlignment="1">
      <alignment wrapText="1"/>
    </xf>
    <xf numFmtId="0" fontId="7" fillId="0" borderId="14" xfId="3" applyFont="1" applyBorder="1" applyAlignment="1"/>
    <xf numFmtId="0" fontId="7" fillId="0" borderId="35" xfId="3" applyFont="1" applyBorder="1" applyAlignment="1"/>
    <xf numFmtId="0" fontId="4" fillId="0" borderId="0" xfId="3" applyBorder="1" applyAlignment="1">
      <alignment wrapText="1"/>
    </xf>
    <xf numFmtId="0" fontId="8" fillId="0" borderId="0" xfId="3" applyFont="1" applyFill="1" applyBorder="1"/>
    <xf numFmtId="0" fontId="7" fillId="0" borderId="0" xfId="3" applyFont="1" applyFill="1" applyBorder="1" applyAlignment="1"/>
    <xf numFmtId="0" fontId="4" fillId="0" borderId="0" xfId="3" applyBorder="1" applyAlignment="1"/>
    <xf numFmtId="0" fontId="8" fillId="5" borderId="11" xfId="3" applyFont="1" applyFill="1" applyBorder="1" applyAlignment="1">
      <alignment wrapText="1"/>
    </xf>
    <xf numFmtId="0" fontId="8" fillId="2" borderId="11" xfId="3" applyFont="1" applyFill="1" applyBorder="1" applyAlignment="1">
      <alignment horizontal="center"/>
    </xf>
    <xf numFmtId="0" fontId="8" fillId="6" borderId="11" xfId="3" applyFont="1" applyFill="1" applyBorder="1" applyAlignment="1"/>
    <xf numFmtId="0" fontId="7" fillId="2" borderId="8" xfId="3" applyFont="1" applyFill="1" applyBorder="1" applyAlignment="1"/>
    <xf numFmtId="0" fontId="8" fillId="0" borderId="0" xfId="3" applyFont="1" applyFill="1" applyBorder="1" applyAlignment="1"/>
    <xf numFmtId="0" fontId="7" fillId="0" borderId="0" xfId="3" applyFont="1" applyFill="1" applyBorder="1"/>
    <xf numFmtId="0" fontId="9" fillId="0" borderId="0" xfId="3" applyFont="1" applyFill="1" applyBorder="1" applyAlignment="1"/>
    <xf numFmtId="0" fontId="8" fillId="14" borderId="12" xfId="3" applyFont="1" applyFill="1" applyBorder="1" applyAlignment="1">
      <alignment horizontal="left" wrapText="1"/>
    </xf>
    <xf numFmtId="0" fontId="8" fillId="14" borderId="3" xfId="3" applyFont="1" applyFill="1" applyBorder="1" applyAlignment="1">
      <alignment horizontal="left" wrapText="1"/>
    </xf>
    <xf numFmtId="0" fontId="8" fillId="13" borderId="11" xfId="3" applyFont="1" applyFill="1" applyBorder="1" applyAlignment="1">
      <alignment horizontal="center" wrapText="1"/>
    </xf>
    <xf numFmtId="0" fontId="22" fillId="13" borderId="11" xfId="3" applyFont="1" applyFill="1" applyBorder="1" applyAlignment="1">
      <alignment horizontal="center"/>
    </xf>
    <xf numFmtId="0" fontId="22" fillId="0" borderId="0" xfId="3" applyFont="1" applyFill="1" applyBorder="1" applyAlignment="1"/>
    <xf numFmtId="0" fontId="4" fillId="0" borderId="14" xfId="3" applyBorder="1" applyAlignment="1"/>
    <xf numFmtId="0" fontId="4" fillId="0" borderId="1" xfId="3" applyBorder="1"/>
    <xf numFmtId="0" fontId="4" fillId="0" borderId="1" xfId="3" applyBorder="1" applyAlignment="1"/>
    <xf numFmtId="0" fontId="7" fillId="0" borderId="14" xfId="3" applyFont="1" applyBorder="1" applyAlignment="1">
      <alignment horizontal="right"/>
    </xf>
    <xf numFmtId="0" fontId="18" fillId="0" borderId="2" xfId="3" applyFont="1" applyBorder="1" applyAlignment="1">
      <alignment horizontal="right"/>
    </xf>
    <xf numFmtId="0" fontId="18" fillId="0" borderId="14" xfId="3" applyFont="1" applyBorder="1" applyAlignment="1">
      <alignment horizontal="right"/>
    </xf>
    <xf numFmtId="0" fontId="18" fillId="0" borderId="17" xfId="3" applyFont="1" applyBorder="1" applyAlignment="1">
      <alignment horizontal="right"/>
    </xf>
    <xf numFmtId="0" fontId="8" fillId="2" borderId="12" xfId="3" applyFont="1" applyFill="1" applyBorder="1" applyAlignment="1">
      <alignment horizontal="center"/>
    </xf>
    <xf numFmtId="0" fontId="8" fillId="5" borderId="11" xfId="3" applyFont="1" applyFill="1" applyBorder="1" applyAlignment="1">
      <alignment horizontal="left"/>
    </xf>
    <xf numFmtId="0" fontId="18" fillId="0" borderId="31" xfId="0" applyFont="1" applyBorder="1"/>
    <xf numFmtId="0" fontId="7" fillId="0" borderId="23" xfId="0" applyFont="1" applyBorder="1" applyAlignment="1">
      <alignment wrapText="1"/>
    </xf>
    <xf numFmtId="0" fontId="18" fillId="0" borderId="84" xfId="0" applyFont="1" applyBorder="1" applyAlignment="1"/>
    <xf numFmtId="0" fontId="18" fillId="0" borderId="24" xfId="0" applyFont="1" applyBorder="1" applyAlignment="1"/>
    <xf numFmtId="0" fontId="7" fillId="0" borderId="2" xfId="0" applyFont="1" applyFill="1" applyBorder="1" applyAlignment="1">
      <alignment wrapText="1"/>
    </xf>
    <xf numFmtId="0" fontId="18" fillId="0" borderId="37" xfId="0" applyFont="1" applyBorder="1" applyAlignment="1">
      <alignment wrapText="1"/>
    </xf>
    <xf numFmtId="0" fontId="18" fillId="0" borderId="9" xfId="0" applyFont="1" applyBorder="1" applyAlignment="1">
      <alignment wrapText="1"/>
    </xf>
    <xf numFmtId="0" fontId="7" fillId="0" borderId="21" xfId="0" applyFont="1" applyBorder="1" applyAlignment="1">
      <alignment wrapText="1"/>
    </xf>
    <xf numFmtId="0" fontId="7" fillId="0" borderId="21" xfId="0" applyFont="1" applyFill="1" applyBorder="1" applyAlignment="1">
      <alignment wrapText="1"/>
    </xf>
    <xf numFmtId="0" fontId="18" fillId="0" borderId="39" xfId="0" applyFont="1" applyFill="1" applyBorder="1"/>
    <xf numFmtId="0" fontId="18" fillId="0" borderId="30" xfId="0" applyFont="1" applyBorder="1" applyAlignment="1">
      <alignment horizontal="left"/>
    </xf>
    <xf numFmtId="0" fontId="19" fillId="0" borderId="12" xfId="0" applyFont="1" applyBorder="1" applyAlignment="1"/>
    <xf numFmtId="0" fontId="19" fillId="0" borderId="3" xfId="0" applyFont="1" applyBorder="1" applyAlignment="1"/>
    <xf numFmtId="3" fontId="19" fillId="0" borderId="3" xfId="0" applyNumberFormat="1" applyFont="1" applyBorder="1"/>
    <xf numFmtId="3" fontId="19" fillId="0" borderId="0" xfId="0" applyNumberFormat="1" applyFont="1" applyBorder="1"/>
    <xf numFmtId="0" fontId="18" fillId="0" borderId="30" xfId="0" applyFont="1" applyBorder="1" applyAlignment="1">
      <alignment horizontal="left"/>
    </xf>
    <xf numFmtId="0" fontId="18" fillId="0" borderId="1" xfId="0" applyFont="1" applyBorder="1" applyAlignment="1">
      <alignment horizontal="left"/>
    </xf>
    <xf numFmtId="0" fontId="7" fillId="0" borderId="0" xfId="3" applyFont="1" applyFill="1" applyBorder="1" applyAlignment="1">
      <alignment wrapText="1"/>
    </xf>
    <xf numFmtId="0" fontId="4" fillId="0" borderId="0" xfId="3" applyBorder="1" applyAlignment="1"/>
    <xf numFmtId="0" fontId="3" fillId="0" borderId="0" xfId="4" applyBorder="1"/>
    <xf numFmtId="0" fontId="3" fillId="0" borderId="0" xfId="4"/>
    <xf numFmtId="0" fontId="3" fillId="0" borderId="0" xfId="4" applyBorder="1" applyAlignment="1"/>
    <xf numFmtId="0" fontId="8" fillId="2" borderId="11" xfId="4" applyFont="1" applyFill="1" applyBorder="1" applyAlignment="1">
      <alignment horizontal="center"/>
    </xf>
    <xf numFmtId="0" fontId="8" fillId="6" borderId="11" xfId="4" applyFont="1" applyFill="1" applyBorder="1" applyAlignment="1"/>
    <xf numFmtId="0" fontId="7" fillId="2" borderId="8" xfId="4" applyFont="1" applyFill="1" applyBorder="1" applyAlignment="1"/>
    <xf numFmtId="0" fontId="7" fillId="0" borderId="0" xfId="4" applyFont="1" applyFill="1" applyBorder="1"/>
    <xf numFmtId="0" fontId="9" fillId="0" borderId="0" xfId="4" applyFont="1" applyFill="1" applyBorder="1" applyAlignment="1"/>
    <xf numFmtId="0" fontId="7" fillId="2" borderId="16" xfId="4" applyFont="1" applyFill="1" applyBorder="1" applyAlignment="1"/>
    <xf numFmtId="0" fontId="7" fillId="2" borderId="17" xfId="4" applyFont="1" applyFill="1" applyBorder="1" applyAlignment="1"/>
    <xf numFmtId="0" fontId="8" fillId="6" borderId="82" xfId="4" applyFont="1" applyFill="1" applyBorder="1" applyAlignment="1"/>
    <xf numFmtId="0" fontId="7" fillId="2" borderId="86" xfId="4" applyFont="1" applyFill="1" applyBorder="1" applyAlignment="1"/>
    <xf numFmtId="0" fontId="8" fillId="0" borderId="12" xfId="4" applyFont="1" applyFill="1" applyBorder="1" applyAlignment="1"/>
    <xf numFmtId="0" fontId="7" fillId="0" borderId="3" xfId="4" applyFont="1" applyFill="1" applyBorder="1" applyAlignment="1"/>
    <xf numFmtId="0" fontId="18" fillId="0" borderId="6" xfId="4" applyFont="1" applyFill="1" applyBorder="1" applyAlignment="1"/>
    <xf numFmtId="0" fontId="18" fillId="0" borderId="64" xfId="4" applyNumberFormat="1" applyFont="1" applyFill="1" applyBorder="1" applyAlignment="1" applyProtection="1">
      <protection locked="0"/>
    </xf>
    <xf numFmtId="0" fontId="18" fillId="0" borderId="0" xfId="4" applyNumberFormat="1" applyFont="1" applyFill="1" applyBorder="1" applyAlignment="1" applyProtection="1">
      <protection locked="0"/>
    </xf>
    <xf numFmtId="0" fontId="18" fillId="0" borderId="6" xfId="4" applyFont="1" applyBorder="1" applyAlignment="1"/>
    <xf numFmtId="0" fontId="3" fillId="0" borderId="6" xfId="4" applyBorder="1" applyAlignment="1"/>
    <xf numFmtId="0" fontId="8" fillId="3" borderId="12" xfId="4" applyFont="1" applyFill="1" applyBorder="1" applyAlignment="1"/>
    <xf numFmtId="0" fontId="3" fillId="0" borderId="3" xfId="4" applyBorder="1" applyAlignment="1"/>
    <xf numFmtId="0" fontId="9" fillId="3" borderId="4" xfId="4" applyFont="1" applyFill="1" applyBorder="1" applyAlignment="1"/>
    <xf numFmtId="0" fontId="7" fillId="0" borderId="12" xfId="4" applyFont="1" applyBorder="1"/>
    <xf numFmtId="0" fontId="8" fillId="0" borderId="11" xfId="4" applyFont="1" applyBorder="1" applyAlignment="1">
      <alignment horizontal="center"/>
    </xf>
    <xf numFmtId="0" fontId="8" fillId="0" borderId="82" xfId="4" applyFont="1" applyBorder="1"/>
    <xf numFmtId="0" fontId="7" fillId="0" borderId="1" xfId="3" applyFont="1" applyBorder="1" applyAlignment="1">
      <alignment horizontal="right"/>
    </xf>
    <xf numFmtId="0" fontId="7" fillId="0" borderId="17" xfId="3" applyFont="1" applyBorder="1" applyAlignment="1">
      <alignment horizontal="right"/>
    </xf>
    <xf numFmtId="0" fontId="8" fillId="15" borderId="11" xfId="3" applyFont="1" applyFill="1" applyBorder="1" applyAlignment="1"/>
    <xf numFmtId="0" fontId="7" fillId="15" borderId="8" xfId="3" applyFont="1" applyFill="1" applyBorder="1" applyAlignment="1"/>
    <xf numFmtId="3" fontId="7" fillId="2" borderId="8" xfId="3" applyNumberFormat="1" applyFont="1" applyFill="1" applyBorder="1" applyAlignment="1"/>
    <xf numFmtId="0" fontId="7" fillId="2" borderId="24" xfId="0" applyFont="1" applyFill="1" applyBorder="1"/>
    <xf numFmtId="3" fontId="19" fillId="0" borderId="1" xfId="0" applyNumberFormat="1" applyFont="1" applyBorder="1"/>
    <xf numFmtId="0" fontId="18" fillId="0" borderId="22" xfId="0" applyFont="1" applyBorder="1"/>
    <xf numFmtId="0" fontId="7" fillId="0" borderId="7" xfId="0" applyFont="1" applyFill="1" applyBorder="1"/>
    <xf numFmtId="0" fontId="7" fillId="0" borderId="1" xfId="0" applyFont="1" applyFill="1" applyBorder="1"/>
    <xf numFmtId="0" fontId="7" fillId="0" borderId="31" xfId="0" applyFont="1" applyFill="1" applyBorder="1"/>
    <xf numFmtId="0" fontId="7" fillId="0" borderId="1" xfId="3" applyFont="1" applyBorder="1" applyAlignment="1">
      <alignment wrapText="1"/>
    </xf>
    <xf numFmtId="0" fontId="8" fillId="6" borderId="66" xfId="3" applyFont="1" applyFill="1" applyBorder="1" applyAlignment="1">
      <alignment horizontal="center" wrapText="1"/>
    </xf>
    <xf numFmtId="0" fontId="8" fillId="0" borderId="46" xfId="3" applyFont="1" applyFill="1" applyBorder="1" applyAlignment="1">
      <alignment wrapText="1"/>
    </xf>
    <xf numFmtId="0" fontId="18" fillId="0" borderId="1" xfId="0" applyFont="1" applyBorder="1" applyAlignment="1">
      <alignment horizontal="left"/>
    </xf>
    <xf numFmtId="0" fontId="7" fillId="0" borderId="1" xfId="0" applyFont="1" applyBorder="1" applyAlignment="1">
      <alignment wrapText="1"/>
    </xf>
    <xf numFmtId="0" fontId="14" fillId="0" borderId="33" xfId="0" applyFont="1" applyFill="1" applyBorder="1" applyAlignment="1">
      <alignment horizontal="center" vertical="center"/>
    </xf>
    <xf numFmtId="0" fontId="8" fillId="0" borderId="48" xfId="0" applyFont="1" applyFill="1" applyBorder="1" applyAlignment="1">
      <alignment horizontal="center"/>
    </xf>
    <xf numFmtId="0" fontId="18" fillId="0" borderId="31" xfId="0" applyFont="1" applyBorder="1" applyAlignment="1">
      <alignment wrapText="1"/>
    </xf>
    <xf numFmtId="0" fontId="7" fillId="0" borderId="24" xfId="0" applyFont="1" applyFill="1" applyBorder="1"/>
    <xf numFmtId="0" fontId="7" fillId="0" borderId="39" xfId="0" applyFont="1" applyBorder="1" applyAlignment="1">
      <alignment wrapText="1"/>
    </xf>
    <xf numFmtId="0" fontId="18" fillId="0" borderId="21" xfId="0" applyFont="1" applyFill="1" applyBorder="1" applyAlignment="1">
      <alignment wrapText="1"/>
    </xf>
    <xf numFmtId="0" fontId="7" fillId="0" borderId="1" xfId="0" applyFont="1" applyFill="1" applyBorder="1" applyAlignment="1">
      <alignment wrapText="1"/>
    </xf>
    <xf numFmtId="0" fontId="7" fillId="0" borderId="0" xfId="3" applyFont="1" applyFill="1" applyBorder="1" applyAlignment="1">
      <alignment wrapText="1"/>
    </xf>
    <xf numFmtId="0" fontId="7" fillId="0" borderId="1" xfId="3" applyFont="1" applyBorder="1" applyAlignment="1">
      <alignment wrapText="1"/>
    </xf>
    <xf numFmtId="0" fontId="18" fillId="0" borderId="22" xfId="0" applyFont="1" applyBorder="1" applyAlignment="1">
      <alignment wrapText="1"/>
    </xf>
    <xf numFmtId="0" fontId="9" fillId="0" borderId="0" xfId="0" applyFont="1" applyBorder="1"/>
    <xf numFmtId="0" fontId="10" fillId="2" borderId="26" xfId="0" applyFont="1" applyFill="1" applyBorder="1" applyAlignment="1">
      <alignment horizontal="center" wrapText="1"/>
    </xf>
    <xf numFmtId="0" fontId="7" fillId="0" borderId="0" xfId="3" applyFont="1" applyFill="1" applyBorder="1" applyAlignment="1">
      <alignment wrapText="1"/>
    </xf>
    <xf numFmtId="0" fontId="8" fillId="2" borderId="12" xfId="3" applyFont="1" applyFill="1" applyBorder="1" applyAlignment="1">
      <alignment wrapText="1"/>
    </xf>
    <xf numFmtId="0" fontId="17" fillId="0" borderId="0" xfId="0" applyFont="1"/>
    <xf numFmtId="0" fontId="7" fillId="2" borderId="21" xfId="0" applyFont="1" applyFill="1" applyBorder="1" applyAlignment="1"/>
    <xf numFmtId="0" fontId="7" fillId="2" borderId="2" xfId="0" applyFont="1" applyFill="1" applyBorder="1" applyAlignment="1"/>
    <xf numFmtId="0" fontId="18" fillId="0" borderId="19" xfId="0" applyFont="1" applyBorder="1" applyAlignment="1">
      <alignment wrapText="1"/>
    </xf>
    <xf numFmtId="0" fontId="18" fillId="0" borderId="20" xfId="0" applyFont="1" applyBorder="1" applyAlignment="1">
      <alignment wrapText="1"/>
    </xf>
    <xf numFmtId="0" fontId="7" fillId="0" borderId="19" xfId="0" applyFont="1" applyBorder="1" applyAlignment="1">
      <alignment wrapText="1"/>
    </xf>
    <xf numFmtId="0" fontId="7" fillId="0" borderId="20" xfId="0" applyFont="1" applyBorder="1" applyAlignment="1">
      <alignment wrapText="1"/>
    </xf>
    <xf numFmtId="0" fontId="18" fillId="0" borderId="0" xfId="0" applyFont="1" applyBorder="1"/>
    <xf numFmtId="0" fontId="18" fillId="0" borderId="7" xfId="0" applyFont="1" applyBorder="1" applyAlignment="1"/>
    <xf numFmtId="0" fontId="8" fillId="4" borderId="26" xfId="0" applyFont="1" applyFill="1" applyBorder="1"/>
    <xf numFmtId="0" fontId="0" fillId="11" borderId="11" xfId="0" applyFill="1" applyBorder="1"/>
    <xf numFmtId="0" fontId="8" fillId="6" borderId="11" xfId="0" applyFont="1" applyFill="1" applyBorder="1" applyAlignment="1"/>
    <xf numFmtId="0" fontId="7" fillId="2" borderId="39" xfId="0" applyFont="1" applyFill="1" applyBorder="1"/>
    <xf numFmtId="0" fontId="18" fillId="0" borderId="39" xfId="0" applyFont="1" applyBorder="1" applyAlignment="1">
      <alignment wrapText="1"/>
    </xf>
    <xf numFmtId="0" fontId="7" fillId="0" borderId="39" xfId="0" applyFont="1" applyFill="1" applyBorder="1"/>
    <xf numFmtId="3" fontId="19" fillId="0" borderId="12" xfId="0" applyNumberFormat="1" applyFont="1" applyBorder="1"/>
    <xf numFmtId="0" fontId="14" fillId="0" borderId="11" xfId="0" applyFont="1" applyFill="1" applyBorder="1" applyAlignment="1">
      <alignment horizontal="center" vertical="center"/>
    </xf>
    <xf numFmtId="0" fontId="8" fillId="0" borderId="11" xfId="0" applyFont="1" applyFill="1" applyBorder="1" applyAlignment="1">
      <alignment horizontal="center"/>
    </xf>
    <xf numFmtId="0" fontId="18" fillId="2" borderId="2" xfId="0" applyFont="1" applyFill="1" applyBorder="1"/>
    <xf numFmtId="0" fontId="7" fillId="0" borderId="28" xfId="0" applyFont="1" applyFill="1" applyBorder="1" applyAlignment="1">
      <alignment wrapText="1"/>
    </xf>
    <xf numFmtId="0" fontId="18" fillId="0" borderId="1" xfId="0" applyFont="1" applyFill="1" applyBorder="1" applyAlignment="1">
      <alignment wrapText="1"/>
    </xf>
    <xf numFmtId="0" fontId="18" fillId="0" borderId="88" xfId="0" applyFont="1" applyFill="1" applyBorder="1" applyAlignment="1">
      <alignment wrapText="1"/>
    </xf>
    <xf numFmtId="0" fontId="7" fillId="0" borderId="65" xfId="0" applyFont="1" applyBorder="1" applyAlignment="1">
      <alignment wrapText="1"/>
    </xf>
    <xf numFmtId="0" fontId="18" fillId="0" borderId="28" xfId="0" applyFont="1" applyBorder="1" applyAlignment="1">
      <alignment wrapText="1"/>
    </xf>
    <xf numFmtId="0" fontId="18" fillId="0" borderId="1" xfId="0" applyFont="1" applyBorder="1" applyAlignment="1">
      <alignment horizontal="left" wrapText="1"/>
    </xf>
    <xf numFmtId="0" fontId="27" fillId="0" borderId="1" xfId="0" applyFont="1" applyBorder="1"/>
    <xf numFmtId="0" fontId="18" fillId="0" borderId="1" xfId="0" applyFont="1" applyBorder="1" applyAlignment="1"/>
    <xf numFmtId="0" fontId="7" fillId="0" borderId="0" xfId="3" applyFont="1" applyFill="1" applyBorder="1" applyAlignment="1">
      <alignment wrapText="1"/>
    </xf>
    <xf numFmtId="0" fontId="4" fillId="0" borderId="0" xfId="3" applyFill="1" applyBorder="1" applyAlignment="1"/>
    <xf numFmtId="0" fontId="4" fillId="0" borderId="0" xfId="3" applyFill="1"/>
    <xf numFmtId="0" fontId="7" fillId="2" borderId="11" xfId="4" applyFont="1" applyFill="1" applyBorder="1" applyAlignment="1"/>
    <xf numFmtId="0" fontId="8" fillId="6" borderId="82" xfId="3" applyFont="1" applyFill="1" applyBorder="1" applyAlignment="1">
      <alignment wrapText="1"/>
    </xf>
    <xf numFmtId="0" fontId="8" fillId="0" borderId="95" xfId="3" applyFont="1" applyFill="1" applyBorder="1" applyAlignment="1">
      <alignment wrapText="1"/>
    </xf>
    <xf numFmtId="0" fontId="7" fillId="0" borderId="17" xfId="3" applyFont="1" applyBorder="1"/>
    <xf numFmtId="0" fontId="8" fillId="6" borderId="82" xfId="3" applyFont="1" applyFill="1" applyBorder="1" applyAlignment="1"/>
    <xf numFmtId="3" fontId="7" fillId="2" borderId="86" xfId="3" applyNumberFormat="1" applyFont="1" applyFill="1" applyBorder="1" applyAlignment="1"/>
    <xf numFmtId="0" fontId="7" fillId="2" borderId="86" xfId="3" applyFont="1" applyFill="1" applyBorder="1" applyAlignment="1"/>
    <xf numFmtId="0" fontId="8" fillId="16" borderId="71" xfId="3" applyFont="1" applyFill="1" applyBorder="1" applyAlignment="1">
      <alignment wrapText="1"/>
    </xf>
    <xf numFmtId="3" fontId="7" fillId="16" borderId="72" xfId="3" applyNumberFormat="1" applyFont="1" applyFill="1" applyBorder="1" applyAlignment="1"/>
    <xf numFmtId="0" fontId="7" fillId="16" borderId="72" xfId="3" applyFont="1" applyFill="1" applyBorder="1" applyAlignment="1"/>
    <xf numFmtId="0" fontId="4" fillId="16" borderId="62" xfId="3" applyFill="1" applyBorder="1"/>
    <xf numFmtId="0" fontId="8" fillId="17" borderId="74" xfId="3" applyFont="1" applyFill="1" applyBorder="1" applyAlignment="1">
      <alignment wrapText="1"/>
    </xf>
    <xf numFmtId="3" fontId="7" fillId="17" borderId="99" xfId="3" applyNumberFormat="1" applyFont="1" applyFill="1" applyBorder="1" applyAlignment="1"/>
    <xf numFmtId="0" fontId="7" fillId="17" borderId="83" xfId="3" applyFont="1" applyFill="1" applyBorder="1" applyAlignment="1"/>
    <xf numFmtId="0" fontId="7" fillId="17" borderId="89" xfId="3" applyFont="1" applyFill="1" applyBorder="1" applyAlignment="1">
      <alignment wrapText="1"/>
    </xf>
    <xf numFmtId="3" fontId="7" fillId="17" borderId="75" xfId="3" applyNumberFormat="1" applyFont="1" applyFill="1" applyBorder="1" applyAlignment="1"/>
    <xf numFmtId="0" fontId="7" fillId="17" borderId="76" xfId="3" applyFont="1" applyFill="1" applyBorder="1" applyAlignment="1"/>
    <xf numFmtId="3" fontId="7" fillId="17" borderId="76" xfId="3" applyNumberFormat="1" applyFont="1" applyFill="1" applyBorder="1" applyAlignment="1"/>
    <xf numFmtId="0" fontId="8" fillId="17" borderId="96" xfId="3" applyFont="1" applyFill="1" applyBorder="1" applyAlignment="1">
      <alignment wrapText="1"/>
    </xf>
    <xf numFmtId="3" fontId="7" fillId="17" borderId="97" xfId="3" applyNumberFormat="1" applyFont="1" applyFill="1" applyBorder="1" applyAlignment="1"/>
    <xf numFmtId="0" fontId="7" fillId="17" borderId="98" xfId="3" applyFont="1" applyFill="1" applyBorder="1" applyAlignment="1"/>
    <xf numFmtId="3" fontId="7" fillId="17" borderId="98" xfId="3" applyNumberFormat="1" applyFont="1" applyFill="1" applyBorder="1" applyAlignment="1"/>
    <xf numFmtId="0" fontId="7" fillId="17" borderId="90" xfId="3" applyFont="1" applyFill="1" applyBorder="1" applyAlignment="1">
      <alignment wrapText="1"/>
    </xf>
    <xf numFmtId="0" fontId="8" fillId="17" borderId="79" xfId="3" applyFont="1" applyFill="1" applyBorder="1" applyAlignment="1">
      <alignment wrapText="1"/>
    </xf>
    <xf numFmtId="3" fontId="7" fillId="17" borderId="80" xfId="3" applyNumberFormat="1" applyFont="1" applyFill="1" applyBorder="1" applyAlignment="1"/>
    <xf numFmtId="0" fontId="7" fillId="17" borderId="81" xfId="3" applyFont="1" applyFill="1" applyBorder="1" applyAlignment="1"/>
    <xf numFmtId="3" fontId="7" fillId="17" borderId="83" xfId="3" applyNumberFormat="1" applyFont="1" applyFill="1" applyBorder="1" applyAlignment="1"/>
    <xf numFmtId="0" fontId="7" fillId="16" borderId="78" xfId="3" applyFont="1" applyFill="1" applyBorder="1" applyAlignment="1"/>
    <xf numFmtId="0" fontId="7" fillId="16" borderId="73" xfId="3" applyFont="1" applyFill="1" applyBorder="1" applyAlignment="1"/>
    <xf numFmtId="3" fontId="7" fillId="16" borderId="78" xfId="3" applyNumberFormat="1" applyFont="1" applyFill="1" applyBorder="1" applyAlignment="1"/>
    <xf numFmtId="0" fontId="8" fillId="16" borderId="77" xfId="3" applyFont="1" applyFill="1" applyBorder="1" applyAlignment="1">
      <alignment wrapText="1"/>
    </xf>
    <xf numFmtId="0" fontId="8" fillId="16" borderId="13" xfId="4" applyFont="1" applyFill="1" applyBorder="1" applyAlignment="1">
      <alignment wrapText="1"/>
    </xf>
    <xf numFmtId="0" fontId="18" fillId="16" borderId="14" xfId="4" applyFont="1" applyFill="1" applyBorder="1"/>
    <xf numFmtId="0" fontId="18" fillId="16" borderId="15" xfId="4" applyFont="1" applyFill="1" applyBorder="1"/>
    <xf numFmtId="0" fontId="18" fillId="16" borderId="2" xfId="4" applyFont="1" applyFill="1" applyBorder="1"/>
    <xf numFmtId="0" fontId="18" fillId="16" borderId="69" xfId="4" applyFont="1" applyFill="1" applyBorder="1"/>
    <xf numFmtId="0" fontId="8" fillId="16" borderId="2" xfId="4" applyFont="1" applyFill="1" applyBorder="1" applyAlignment="1">
      <alignment wrapText="1"/>
    </xf>
    <xf numFmtId="0" fontId="25" fillId="16" borderId="2" xfId="4" applyFont="1" applyFill="1" applyBorder="1"/>
    <xf numFmtId="0" fontId="25" fillId="16" borderId="69" xfId="4" applyFont="1" applyFill="1" applyBorder="1"/>
    <xf numFmtId="0" fontId="8" fillId="17" borderId="21" xfId="4" applyFont="1" applyFill="1" applyBorder="1" applyAlignment="1">
      <alignment wrapText="1"/>
    </xf>
    <xf numFmtId="0" fontId="18" fillId="17" borderId="17" xfId="4" applyFont="1" applyFill="1" applyBorder="1"/>
    <xf numFmtId="0" fontId="18" fillId="17" borderId="18" xfId="4" applyFont="1" applyFill="1" applyBorder="1"/>
    <xf numFmtId="0" fontId="8" fillId="17" borderId="16" xfId="4" applyFont="1" applyFill="1" applyBorder="1" applyAlignment="1">
      <alignment wrapText="1"/>
    </xf>
    <xf numFmtId="0" fontId="8" fillId="17" borderId="17" xfId="4" applyFont="1" applyFill="1" applyBorder="1" applyAlignment="1">
      <alignment wrapText="1"/>
    </xf>
    <xf numFmtId="0" fontId="25" fillId="17" borderId="17" xfId="4" applyFont="1" applyFill="1" applyBorder="1"/>
    <xf numFmtId="0" fontId="25" fillId="17" borderId="18" xfId="4" applyFont="1" applyFill="1" applyBorder="1"/>
    <xf numFmtId="0" fontId="25" fillId="17" borderId="2" xfId="4" applyFont="1" applyFill="1" applyBorder="1"/>
    <xf numFmtId="0" fontId="25" fillId="17" borderId="69" xfId="4" applyFont="1" applyFill="1" applyBorder="1"/>
    <xf numFmtId="0" fontId="2" fillId="0" borderId="1" xfId="3" applyFont="1" applyBorder="1"/>
    <xf numFmtId="0" fontId="2" fillId="0" borderId="7" xfId="3" applyFont="1" applyBorder="1"/>
    <xf numFmtId="0" fontId="2" fillId="0" borderId="11" xfId="3" applyFont="1" applyBorder="1"/>
    <xf numFmtId="0" fontId="10" fillId="14" borderId="12" xfId="3" applyFont="1" applyFill="1" applyBorder="1" applyAlignment="1">
      <alignment horizontal="left" wrapText="1"/>
    </xf>
    <xf numFmtId="0" fontId="28" fillId="0" borderId="0" xfId="3" applyFont="1"/>
    <xf numFmtId="0" fontId="10" fillId="2" borderId="17" xfId="3" applyFont="1" applyFill="1" applyBorder="1" applyAlignment="1"/>
    <xf numFmtId="0" fontId="8" fillId="16" borderId="11" xfId="4" applyFont="1" applyFill="1" applyBorder="1" applyAlignment="1"/>
    <xf numFmtId="0" fontId="8" fillId="17" borderId="11" xfId="4" applyFont="1" applyFill="1" applyBorder="1" applyAlignment="1"/>
    <xf numFmtId="0" fontId="18" fillId="0" borderId="104" xfId="0" applyFont="1" applyBorder="1" applyAlignment="1"/>
    <xf numFmtId="0" fontId="18" fillId="0" borderId="17" xfId="0" applyFont="1" applyBorder="1" applyAlignment="1"/>
    <xf numFmtId="0" fontId="7" fillId="0" borderId="106" xfId="0" applyFont="1" applyBorder="1"/>
    <xf numFmtId="0" fontId="29" fillId="0" borderId="2" xfId="0" applyFont="1" applyBorder="1"/>
    <xf numFmtId="0" fontId="29" fillId="0" borderId="1" xfId="0" applyFont="1" applyBorder="1"/>
    <xf numFmtId="0" fontId="29" fillId="0" borderId="7" xfId="0" applyFont="1" applyBorder="1"/>
    <xf numFmtId="0" fontId="30" fillId="0" borderId="1" xfId="0" applyFont="1" applyBorder="1"/>
    <xf numFmtId="0" fontId="30" fillId="0" borderId="7" xfId="0" applyFont="1" applyBorder="1"/>
    <xf numFmtId="0" fontId="20" fillId="0" borderId="7" xfId="0" applyFont="1" applyBorder="1"/>
    <xf numFmtId="0" fontId="20" fillId="0" borderId="1" xfId="0" applyFont="1" applyBorder="1" applyAlignment="1">
      <alignment horizontal="right"/>
    </xf>
    <xf numFmtId="0" fontId="20" fillId="0" borderId="1" xfId="0" applyFont="1" applyBorder="1" applyAlignment="1">
      <alignment horizontal="right" wrapText="1"/>
    </xf>
    <xf numFmtId="0" fontId="7" fillId="0" borderId="0" xfId="3" applyFont="1" applyFill="1" applyBorder="1" applyAlignment="1">
      <alignment wrapText="1"/>
    </xf>
    <xf numFmtId="0" fontId="1" fillId="0" borderId="14" xfId="3" applyFont="1" applyBorder="1"/>
    <xf numFmtId="0" fontId="1" fillId="0" borderId="14" xfId="3" applyFont="1" applyBorder="1" applyAlignment="1">
      <alignment wrapText="1"/>
    </xf>
    <xf numFmtId="0" fontId="1" fillId="0" borderId="1" xfId="3" applyFont="1" applyBorder="1"/>
    <xf numFmtId="0" fontId="1" fillId="0" borderId="1" xfId="3" applyFont="1" applyBorder="1" applyAlignment="1">
      <alignment wrapText="1"/>
    </xf>
    <xf numFmtId="0" fontId="18" fillId="0" borderId="27" xfId="0" applyFont="1" applyBorder="1"/>
    <xf numFmtId="0" fontId="7" fillId="0" borderId="0" xfId="3" applyFont="1" applyFill="1" applyBorder="1" applyAlignment="1">
      <alignment wrapText="1"/>
    </xf>
    <xf numFmtId="0" fontId="18" fillId="0" borderId="31" xfId="0" applyFont="1" applyBorder="1" applyAlignment="1">
      <alignment horizontal="left" wrapText="1"/>
    </xf>
    <xf numFmtId="0" fontId="18" fillId="0" borderId="29" xfId="0" applyFont="1" applyBorder="1" applyAlignment="1">
      <alignment horizontal="left" wrapText="1"/>
    </xf>
    <xf numFmtId="0" fontId="18" fillId="0" borderId="32" xfId="0" applyFont="1" applyBorder="1" applyAlignment="1">
      <alignment horizontal="left" wrapText="1"/>
    </xf>
    <xf numFmtId="0" fontId="8" fillId="4" borderId="12" xfId="0" applyFont="1" applyFill="1" applyBorder="1" applyAlignment="1"/>
    <xf numFmtId="0" fontId="8" fillId="4" borderId="37" xfId="0" applyFont="1" applyFill="1" applyBorder="1" applyAlignment="1"/>
    <xf numFmtId="0" fontId="8" fillId="0" borderId="12" xfId="0" applyFont="1" applyFill="1" applyBorder="1" applyAlignment="1">
      <alignment horizontal="left"/>
    </xf>
    <xf numFmtId="0" fontId="8" fillId="0" borderId="37" xfId="0" applyFont="1" applyFill="1" applyBorder="1" applyAlignment="1">
      <alignment horizontal="left"/>
    </xf>
    <xf numFmtId="0" fontId="18" fillId="0" borderId="31" xfId="0" applyFont="1" applyBorder="1" applyAlignment="1">
      <alignment horizontal="left"/>
    </xf>
    <xf numFmtId="0" fontId="18" fillId="0" borderId="28" xfId="0" applyFont="1" applyBorder="1" applyAlignment="1">
      <alignment horizontal="left"/>
    </xf>
    <xf numFmtId="0" fontId="18" fillId="0" borderId="31" xfId="0" applyFont="1" applyBorder="1" applyAlignment="1"/>
    <xf numFmtId="0" fontId="18" fillId="0" borderId="28" xfId="0" applyFont="1" applyBorder="1" applyAlignment="1"/>
    <xf numFmtId="0" fontId="7" fillId="2" borderId="46" xfId="0" applyFont="1" applyFill="1" applyBorder="1" applyAlignment="1"/>
    <xf numFmtId="0" fontId="7" fillId="2" borderId="45" xfId="0" applyFont="1" applyFill="1" applyBorder="1" applyAlignment="1"/>
    <xf numFmtId="0" fontId="18" fillId="0" borderId="1" xfId="0" applyFont="1" applyBorder="1" applyAlignment="1"/>
    <xf numFmtId="0" fontId="18" fillId="0" borderId="48" xfId="0" applyFont="1" applyBorder="1" applyAlignment="1">
      <alignment horizontal="left"/>
    </xf>
    <xf numFmtId="0" fontId="18" fillId="0" borderId="49" xfId="0" applyFont="1" applyBorder="1" applyAlignment="1">
      <alignment horizontal="left"/>
    </xf>
    <xf numFmtId="0" fontId="19" fillId="0" borderId="12" xfId="0" applyFont="1" applyBorder="1" applyAlignment="1"/>
    <xf numFmtId="0" fontId="19" fillId="0" borderId="4" xfId="0" applyFont="1" applyBorder="1" applyAlignment="1"/>
    <xf numFmtId="0" fontId="8" fillId="5" borderId="12" xfId="0" applyFont="1" applyFill="1" applyBorder="1" applyAlignment="1">
      <alignment horizontal="center"/>
    </xf>
    <xf numFmtId="0" fontId="0" fillId="0" borderId="37" xfId="0" applyBorder="1"/>
    <xf numFmtId="0" fontId="8" fillId="7" borderId="36" xfId="0" applyFont="1" applyFill="1" applyBorder="1" applyAlignment="1">
      <alignment horizontal="center"/>
    </xf>
    <xf numFmtId="0" fontId="8" fillId="7" borderId="0" xfId="0" applyFont="1" applyFill="1" applyBorder="1" applyAlignment="1">
      <alignment horizontal="center"/>
    </xf>
    <xf numFmtId="0" fontId="8" fillId="7" borderId="38" xfId="0" applyFont="1" applyFill="1" applyBorder="1" applyAlignment="1">
      <alignment horizontal="center"/>
    </xf>
    <xf numFmtId="0" fontId="0" fillId="0" borderId="67" xfId="0" applyBorder="1" applyAlignment="1">
      <alignment horizontal="center"/>
    </xf>
    <xf numFmtId="0" fontId="18" fillId="0" borderId="29" xfId="0" applyFont="1" applyBorder="1" applyAlignment="1">
      <alignment horizontal="left"/>
    </xf>
    <xf numFmtId="0" fontId="18" fillId="0" borderId="28" xfId="0" applyFont="1" applyBorder="1" applyAlignment="1">
      <alignment horizontal="left" wrapText="1"/>
    </xf>
    <xf numFmtId="0" fontId="8" fillId="5" borderId="12" xfId="0" applyFont="1" applyFill="1" applyBorder="1" applyAlignment="1">
      <alignment horizontal="left"/>
    </xf>
    <xf numFmtId="0" fontId="8" fillId="5" borderId="37" xfId="0" applyFont="1" applyFill="1" applyBorder="1" applyAlignment="1">
      <alignment horizontal="left"/>
    </xf>
    <xf numFmtId="0" fontId="23" fillId="0" borderId="36" xfId="1" applyFont="1" applyBorder="1" applyAlignment="1" applyProtection="1">
      <alignment horizontal="center"/>
    </xf>
    <xf numFmtId="0" fontId="23" fillId="0" borderId="0" xfId="1" applyFont="1" applyBorder="1" applyAlignment="1" applyProtection="1">
      <alignment horizontal="center"/>
    </xf>
    <xf numFmtId="0" fontId="23" fillId="0" borderId="38" xfId="1" applyFont="1" applyBorder="1" applyAlignment="1" applyProtection="1">
      <alignment horizontal="center"/>
    </xf>
    <xf numFmtId="0" fontId="23" fillId="0" borderId="26" xfId="1" applyFont="1" applyBorder="1" applyAlignment="1" applyProtection="1">
      <alignment horizontal="center"/>
    </xf>
    <xf numFmtId="0" fontId="24" fillId="0" borderId="3" xfId="0" applyFont="1" applyBorder="1" applyAlignment="1">
      <alignment horizontal="center"/>
    </xf>
    <xf numFmtId="0" fontId="24" fillId="0" borderId="37" xfId="0" applyFont="1" applyBorder="1" applyAlignment="1">
      <alignment horizontal="center"/>
    </xf>
    <xf numFmtId="0" fontId="8" fillId="7" borderId="26" xfId="0" applyFont="1" applyFill="1" applyBorder="1" applyAlignment="1">
      <alignment horizontal="center"/>
    </xf>
    <xf numFmtId="0" fontId="8" fillId="7" borderId="3" xfId="0" applyFont="1" applyFill="1" applyBorder="1" applyAlignment="1">
      <alignment horizontal="center"/>
    </xf>
    <xf numFmtId="0" fontId="8" fillId="7" borderId="37" xfId="0" applyFont="1" applyFill="1" applyBorder="1" applyAlignment="1">
      <alignment horizontal="center"/>
    </xf>
    <xf numFmtId="0" fontId="8" fillId="6" borderId="26" xfId="0" applyFont="1" applyFill="1" applyBorder="1" applyAlignment="1">
      <alignment horizontal="center"/>
    </xf>
    <xf numFmtId="0" fontId="8" fillId="6" borderId="4" xfId="0" applyFont="1" applyFill="1" applyBorder="1" applyAlignment="1">
      <alignment horizontal="center"/>
    </xf>
    <xf numFmtId="0" fontId="7" fillId="0" borderId="33" xfId="0" applyFont="1" applyBorder="1" applyAlignment="1">
      <alignment horizontal="center" wrapText="1"/>
    </xf>
    <xf numFmtId="0" fontId="7" fillId="0" borderId="45" xfId="0" applyFont="1" applyBorder="1" applyAlignment="1">
      <alignment horizontal="center" wrapText="1"/>
    </xf>
    <xf numFmtId="0" fontId="10" fillId="5" borderId="12" xfId="0" applyFont="1" applyFill="1" applyBorder="1" applyAlignment="1">
      <alignment horizontal="center"/>
    </xf>
    <xf numFmtId="0" fontId="11" fillId="0" borderId="37" xfId="0" applyFont="1" applyBorder="1"/>
    <xf numFmtId="0" fontId="10" fillId="2" borderId="12" xfId="0" applyFont="1" applyFill="1" applyBorder="1" applyAlignment="1">
      <alignment horizontal="center"/>
    </xf>
    <xf numFmtId="0" fontId="10" fillId="2" borderId="3" xfId="0" applyFont="1" applyFill="1" applyBorder="1" applyAlignment="1">
      <alignment horizontal="center"/>
    </xf>
    <xf numFmtId="0" fontId="10" fillId="2" borderId="37" xfId="0" applyFont="1" applyFill="1" applyBorder="1" applyAlignment="1">
      <alignment horizontal="center"/>
    </xf>
    <xf numFmtId="0" fontId="18" fillId="0" borderId="41" xfId="0" applyFont="1" applyBorder="1" applyAlignment="1"/>
    <xf numFmtId="0" fontId="18" fillId="0" borderId="42" xfId="0" applyFont="1" applyBorder="1" applyAlignment="1"/>
    <xf numFmtId="0" fontId="18" fillId="0" borderId="61" xfId="0" applyFont="1" applyBorder="1" applyAlignment="1"/>
    <xf numFmtId="0" fontId="7" fillId="0" borderId="31" xfId="0" applyFont="1" applyBorder="1" applyAlignment="1">
      <alignment horizontal="left" wrapText="1"/>
    </xf>
    <xf numFmtId="0" fontId="7" fillId="0" borderId="29" xfId="0" applyFont="1" applyBorder="1" applyAlignment="1">
      <alignment horizontal="left" wrapText="1"/>
    </xf>
    <xf numFmtId="0" fontId="7" fillId="0" borderId="32" xfId="0" applyFont="1" applyBorder="1" applyAlignment="1">
      <alignment horizontal="left" wrapText="1"/>
    </xf>
    <xf numFmtId="0" fontId="7" fillId="0" borderId="31" xfId="0" applyFont="1" applyBorder="1" applyAlignment="1">
      <alignment horizontal="center" wrapText="1"/>
    </xf>
    <xf numFmtId="0" fontId="7" fillId="0" borderId="29" xfId="0" applyFont="1" applyBorder="1" applyAlignment="1">
      <alignment horizontal="center" wrapText="1"/>
    </xf>
    <xf numFmtId="0" fontId="7" fillId="0" borderId="32" xfId="0" applyFont="1" applyBorder="1" applyAlignment="1">
      <alignment horizontal="center" wrapText="1"/>
    </xf>
    <xf numFmtId="0" fontId="18" fillId="0" borderId="41" xfId="0" applyFont="1" applyBorder="1" applyAlignment="1">
      <alignment horizontal="center"/>
    </xf>
    <xf numFmtId="0" fontId="18" fillId="0" borderId="42" xfId="0" applyFont="1" applyBorder="1" applyAlignment="1">
      <alignment horizontal="center"/>
    </xf>
    <xf numFmtId="0" fontId="18" fillId="0" borderId="61" xfId="0" applyFont="1" applyBorder="1" applyAlignment="1">
      <alignment horizontal="center"/>
    </xf>
    <xf numFmtId="0" fontId="18" fillId="0" borderId="52" xfId="0" applyFont="1" applyBorder="1" applyAlignment="1"/>
    <xf numFmtId="0" fontId="7" fillId="0" borderId="31" xfId="0" applyFont="1" applyBorder="1" applyAlignment="1">
      <alignment wrapText="1"/>
    </xf>
    <xf numFmtId="0" fontId="17" fillId="0" borderId="29" xfId="0" applyFont="1" applyBorder="1" applyAlignment="1"/>
    <xf numFmtId="0" fontId="17" fillId="0" borderId="32" xfId="0" applyFont="1" applyBorder="1" applyAlignment="1"/>
    <xf numFmtId="0" fontId="19" fillId="0" borderId="33" xfId="0" applyFont="1" applyBorder="1" applyAlignment="1">
      <alignment horizontal="center" wrapText="1"/>
    </xf>
    <xf numFmtId="0" fontId="19" fillId="0" borderId="34" xfId="0" applyFont="1" applyBorder="1" applyAlignment="1">
      <alignment horizontal="center" wrapText="1"/>
    </xf>
    <xf numFmtId="0" fontId="19" fillId="0" borderId="60" xfId="0" applyFont="1" applyBorder="1" applyAlignment="1">
      <alignment horizontal="center" wrapText="1"/>
    </xf>
    <xf numFmtId="0" fontId="12" fillId="2" borderId="50" xfId="0" applyFont="1" applyFill="1" applyBorder="1" applyAlignment="1">
      <alignment horizontal="center"/>
    </xf>
    <xf numFmtId="0" fontId="12" fillId="2" borderId="51" xfId="0" applyFont="1" applyFill="1" applyBorder="1" applyAlignment="1">
      <alignment horizontal="center"/>
    </xf>
    <xf numFmtId="0" fontId="12" fillId="0" borderId="33" xfId="0" applyFont="1" applyBorder="1" applyAlignment="1">
      <alignment wrapText="1"/>
    </xf>
    <xf numFmtId="0" fontId="11" fillId="0" borderId="34" xfId="0" applyFont="1" applyBorder="1"/>
    <xf numFmtId="0" fontId="11" fillId="0" borderId="35" xfId="0" applyFont="1" applyBorder="1"/>
    <xf numFmtId="0" fontId="18" fillId="0" borderId="41" xfId="0" applyFont="1" applyBorder="1" applyAlignment="1">
      <alignment horizontal="left"/>
    </xf>
    <xf numFmtId="0" fontId="18" fillId="0" borderId="42" xfId="0" applyFont="1" applyBorder="1" applyAlignment="1">
      <alignment horizontal="left"/>
    </xf>
    <xf numFmtId="0" fontId="18" fillId="0" borderId="52" xfId="0" applyFont="1" applyBorder="1" applyAlignment="1">
      <alignment horizontal="left"/>
    </xf>
    <xf numFmtId="0" fontId="7" fillId="4" borderId="26" xfId="0" applyFont="1" applyFill="1" applyBorder="1" applyAlignment="1">
      <alignment horizontal="center"/>
    </xf>
    <xf numFmtId="0" fontId="7" fillId="4" borderId="3" xfId="0" applyFont="1" applyFill="1" applyBorder="1" applyAlignment="1">
      <alignment horizontal="center"/>
    </xf>
    <xf numFmtId="0" fontId="7" fillId="4" borderId="4" xfId="0" applyFont="1" applyFill="1" applyBorder="1" applyAlignment="1">
      <alignment horizontal="center"/>
    </xf>
    <xf numFmtId="0" fontId="14" fillId="9" borderId="12" xfId="0" applyFont="1" applyFill="1" applyBorder="1" applyAlignment="1">
      <alignment horizontal="left"/>
    </xf>
    <xf numFmtId="0" fontId="14" fillId="9" borderId="3" xfId="0" applyFont="1" applyFill="1" applyBorder="1" applyAlignment="1">
      <alignment horizontal="left"/>
    </xf>
    <xf numFmtId="0" fontId="14" fillId="9" borderId="4" xfId="0" applyFont="1" applyFill="1" applyBorder="1" applyAlignment="1">
      <alignment horizontal="left"/>
    </xf>
    <xf numFmtId="0" fontId="10" fillId="7" borderId="26" xfId="0" applyFont="1" applyFill="1" applyBorder="1" applyAlignment="1">
      <alignment horizontal="center"/>
    </xf>
    <xf numFmtId="0" fontId="10" fillId="7" borderId="3" xfId="0" applyFont="1" applyFill="1" applyBorder="1" applyAlignment="1">
      <alignment horizontal="center"/>
    </xf>
    <xf numFmtId="0" fontId="10" fillId="6" borderId="26" xfId="0" applyFont="1" applyFill="1" applyBorder="1" applyAlignment="1">
      <alignment horizontal="center"/>
    </xf>
    <xf numFmtId="0" fontId="11" fillId="0" borderId="3" xfId="0" applyFont="1" applyBorder="1"/>
    <xf numFmtId="0" fontId="11" fillId="0" borderId="4" xfId="0" applyFont="1" applyBorder="1"/>
    <xf numFmtId="0" fontId="7" fillId="0" borderId="31" xfId="0" quotePrefix="1" applyFont="1" applyBorder="1" applyAlignment="1">
      <alignment horizontal="left" wrapText="1"/>
    </xf>
    <xf numFmtId="0" fontId="7" fillId="0" borderId="29" xfId="0" quotePrefix="1" applyFont="1" applyBorder="1" applyAlignment="1">
      <alignment horizontal="left" wrapText="1"/>
    </xf>
    <xf numFmtId="0" fontId="7" fillId="0" borderId="32" xfId="0" quotePrefix="1" applyFont="1" applyBorder="1" applyAlignment="1">
      <alignment horizontal="left" wrapText="1"/>
    </xf>
    <xf numFmtId="0" fontId="7" fillId="0" borderId="43" xfId="0" applyFont="1" applyBorder="1" applyAlignment="1">
      <alignment horizontal="left" wrapText="1"/>
    </xf>
    <xf numFmtId="0" fontId="7" fillId="0" borderId="6" xfId="0" applyFont="1" applyBorder="1" applyAlignment="1">
      <alignment horizontal="left" wrapText="1"/>
    </xf>
    <xf numFmtId="0" fontId="7" fillId="0" borderId="44" xfId="0" applyFont="1" applyBorder="1" applyAlignment="1">
      <alignment horizontal="left" wrapText="1"/>
    </xf>
    <xf numFmtId="0" fontId="7" fillId="0" borderId="33" xfId="0" applyFont="1" applyBorder="1" applyAlignment="1">
      <alignment horizontal="left" wrapText="1"/>
    </xf>
    <xf numFmtId="0" fontId="7" fillId="0" borderId="34" xfId="0" applyFont="1" applyBorder="1" applyAlignment="1">
      <alignment horizontal="left" wrapText="1"/>
    </xf>
    <xf numFmtId="0" fontId="7" fillId="0" borderId="35" xfId="0" applyFont="1" applyBorder="1" applyAlignment="1">
      <alignment horizontal="left" wrapText="1"/>
    </xf>
    <xf numFmtId="0" fontId="18" fillId="0" borderId="31" xfId="0" applyFont="1" applyFill="1" applyBorder="1" applyAlignment="1">
      <alignment horizontal="left" wrapText="1"/>
    </xf>
    <xf numFmtId="0" fontId="18" fillId="0" borderId="29" xfId="0" applyFont="1" applyFill="1" applyBorder="1" applyAlignment="1">
      <alignment horizontal="left" wrapText="1"/>
    </xf>
    <xf numFmtId="0" fontId="18" fillId="0" borderId="32" xfId="0" applyFont="1" applyFill="1" applyBorder="1" applyAlignment="1">
      <alignment horizontal="left" wrapText="1"/>
    </xf>
    <xf numFmtId="0" fontId="0" fillId="0" borderId="29" xfId="0" applyBorder="1" applyAlignment="1">
      <alignment horizontal="left" wrapText="1"/>
    </xf>
    <xf numFmtId="0" fontId="0" fillId="0" borderId="32" xfId="0" applyBorder="1" applyAlignment="1">
      <alignment horizontal="left" wrapText="1"/>
    </xf>
    <xf numFmtId="0" fontId="0" fillId="0" borderId="29" xfId="0" applyFill="1" applyBorder="1" applyAlignment="1">
      <alignment horizontal="left" wrapText="1"/>
    </xf>
    <xf numFmtId="0" fontId="0" fillId="0" borderId="32" xfId="0" applyFill="1" applyBorder="1" applyAlignment="1">
      <alignment horizontal="left" wrapText="1"/>
    </xf>
    <xf numFmtId="0" fontId="10" fillId="3" borderId="12" xfId="0" applyFont="1" applyFill="1" applyBorder="1" applyAlignment="1">
      <alignment wrapText="1"/>
    </xf>
    <xf numFmtId="0" fontId="10" fillId="3" borderId="12" xfId="0" applyFont="1" applyFill="1" applyBorder="1" applyAlignment="1">
      <alignment horizontal="left" wrapText="1"/>
    </xf>
    <xf numFmtId="0" fontId="10" fillId="3" borderId="3" xfId="0" applyFont="1" applyFill="1" applyBorder="1" applyAlignment="1">
      <alignment horizontal="left" wrapText="1"/>
    </xf>
    <xf numFmtId="0" fontId="10" fillId="3" borderId="4" xfId="0" applyFont="1" applyFill="1" applyBorder="1" applyAlignment="1">
      <alignment horizontal="left" wrapText="1"/>
    </xf>
    <xf numFmtId="0" fontId="7" fillId="0" borderId="39" xfId="0" applyFont="1" applyBorder="1" applyAlignment="1">
      <alignment horizontal="left" wrapText="1"/>
    </xf>
    <xf numFmtId="0" fontId="7" fillId="0" borderId="27" xfId="0" applyFont="1" applyBorder="1" applyAlignment="1">
      <alignment horizontal="left" wrapText="1"/>
    </xf>
    <xf numFmtId="0" fontId="7" fillId="0" borderId="40" xfId="0" applyFont="1" applyBorder="1" applyAlignment="1">
      <alignment horizontal="left" wrapText="1"/>
    </xf>
    <xf numFmtId="0" fontId="7" fillId="4" borderId="26" xfId="0" applyFont="1" applyFill="1" applyBorder="1" applyAlignment="1">
      <alignment wrapText="1"/>
    </xf>
    <xf numFmtId="0" fontId="7" fillId="4" borderId="3" xfId="0" applyFont="1" applyFill="1" applyBorder="1" applyAlignment="1">
      <alignment wrapText="1"/>
    </xf>
    <xf numFmtId="0" fontId="7" fillId="4" borderId="4" xfId="0" applyFont="1" applyFill="1" applyBorder="1" applyAlignment="1">
      <alignment wrapText="1"/>
    </xf>
    <xf numFmtId="0" fontId="0" fillId="0" borderId="6" xfId="0" applyBorder="1" applyAlignment="1">
      <alignment wrapText="1"/>
    </xf>
    <xf numFmtId="0" fontId="7" fillId="0" borderId="31" xfId="0" applyFont="1" applyBorder="1" applyAlignment="1">
      <alignment horizontal="left" vertical="top" wrapText="1"/>
    </xf>
    <xf numFmtId="0" fontId="7" fillId="0" borderId="29" xfId="0" applyFont="1" applyBorder="1" applyAlignment="1">
      <alignment horizontal="left" vertical="top" wrapText="1"/>
    </xf>
    <xf numFmtId="0" fontId="7" fillId="0" borderId="32" xfId="0" applyFont="1" applyBorder="1" applyAlignment="1">
      <alignment horizontal="left" vertical="top" wrapText="1"/>
    </xf>
    <xf numFmtId="0" fontId="14" fillId="5" borderId="12" xfId="0" applyFont="1" applyFill="1" applyBorder="1" applyAlignment="1">
      <alignment horizontal="center"/>
    </xf>
    <xf numFmtId="0" fontId="15" fillId="0" borderId="3" xfId="0" applyFont="1" applyBorder="1"/>
    <xf numFmtId="0" fontId="15" fillId="0" borderId="37" xfId="0" applyFont="1" applyBorder="1"/>
    <xf numFmtId="0" fontId="10" fillId="0" borderId="26" xfId="0" applyFont="1" applyBorder="1" applyAlignment="1"/>
    <xf numFmtId="0" fontId="10" fillId="0" borderId="3" xfId="0" applyFont="1" applyBorder="1" applyAlignment="1"/>
    <xf numFmtId="0" fontId="16" fillId="0" borderId="3" xfId="0" applyFont="1" applyBorder="1"/>
    <xf numFmtId="0" fontId="16" fillId="0" borderId="4" xfId="0" applyFont="1" applyBorder="1"/>
    <xf numFmtId="0" fontId="7" fillId="0" borderId="6" xfId="0" applyFont="1" applyBorder="1" applyAlignment="1"/>
    <xf numFmtId="0" fontId="8" fillId="8" borderId="12" xfId="0" applyFont="1" applyFill="1" applyBorder="1" applyAlignment="1">
      <alignment horizontal="center"/>
    </xf>
    <xf numFmtId="0" fontId="9" fillId="0" borderId="4" xfId="0" applyFont="1" applyBorder="1"/>
    <xf numFmtId="0" fontId="18" fillId="0" borderId="39" xfId="0" applyFont="1" applyBorder="1" applyAlignment="1">
      <alignment horizontal="left" wrapText="1"/>
    </xf>
    <xf numFmtId="0" fontId="18" fillId="0" borderId="27" xfId="0" applyFont="1" applyBorder="1" applyAlignment="1">
      <alignment horizontal="left" wrapText="1"/>
    </xf>
    <xf numFmtId="0" fontId="18" fillId="0" borderId="40" xfId="0" applyFont="1" applyBorder="1" applyAlignment="1">
      <alignment horizontal="left" wrapText="1"/>
    </xf>
    <xf numFmtId="0" fontId="7" fillId="0" borderId="29" xfId="0" applyFont="1" applyFill="1" applyBorder="1" applyAlignment="1">
      <alignment horizontal="left"/>
    </xf>
    <xf numFmtId="0" fontId="7" fillId="0" borderId="28" xfId="0" applyFont="1" applyFill="1" applyBorder="1" applyAlignment="1">
      <alignment horizontal="left"/>
    </xf>
    <xf numFmtId="0" fontId="18" fillId="0" borderId="54" xfId="0" applyFont="1" applyBorder="1" applyAlignment="1">
      <alignment horizontal="left" wrapText="1"/>
    </xf>
    <xf numFmtId="0" fontId="18" fillId="0" borderId="55" xfId="0" applyFont="1" applyBorder="1" applyAlignment="1">
      <alignment horizontal="left" wrapText="1"/>
    </xf>
    <xf numFmtId="0" fontId="18" fillId="0" borderId="56" xfId="0" applyFont="1" applyBorder="1" applyAlignment="1">
      <alignment horizontal="left" wrapText="1"/>
    </xf>
    <xf numFmtId="0" fontId="18" fillId="0" borderId="87" xfId="0" applyFont="1" applyBorder="1" applyAlignment="1">
      <alignment horizontal="left" wrapText="1"/>
    </xf>
    <xf numFmtId="0" fontId="18" fillId="0" borderId="6" xfId="0" applyFont="1" applyBorder="1" applyAlignment="1">
      <alignment horizontal="left" wrapText="1"/>
    </xf>
    <xf numFmtId="0" fontId="8" fillId="6" borderId="43" xfId="0" applyFont="1" applyFill="1" applyBorder="1" applyAlignment="1">
      <alignment horizontal="center"/>
    </xf>
    <xf numFmtId="0" fontId="8" fillId="6" borderId="6" xfId="0" applyFont="1" applyFill="1" applyBorder="1" applyAlignment="1">
      <alignment horizontal="center"/>
    </xf>
    <xf numFmtId="0" fontId="7" fillId="0" borderId="33" xfId="0" applyFont="1" applyBorder="1" applyAlignment="1">
      <alignment wrapText="1"/>
    </xf>
    <xf numFmtId="0" fontId="7" fillId="0" borderId="34" xfId="0" applyFont="1" applyBorder="1" applyAlignment="1">
      <alignment wrapText="1"/>
    </xf>
    <xf numFmtId="0" fontId="7" fillId="0" borderId="35" xfId="0" applyFont="1" applyBorder="1" applyAlignment="1">
      <alignment wrapText="1"/>
    </xf>
    <xf numFmtId="0" fontId="6" fillId="0" borderId="26" xfId="1" applyBorder="1" applyAlignment="1" applyProtection="1">
      <alignment horizontal="center"/>
    </xf>
    <xf numFmtId="0" fontId="0" fillId="0" borderId="3" xfId="0" applyBorder="1" applyAlignment="1">
      <alignment horizontal="center"/>
    </xf>
    <xf numFmtId="0" fontId="0" fillId="0" borderId="37" xfId="0" applyBorder="1" applyAlignment="1">
      <alignment horizontal="center"/>
    </xf>
    <xf numFmtId="0" fontId="19" fillId="0" borderId="33" xfId="0" applyFont="1" applyBorder="1" applyAlignment="1">
      <alignment wrapText="1"/>
    </xf>
    <xf numFmtId="0" fontId="19" fillId="0" borderId="34" xfId="0" applyFont="1" applyBorder="1" applyAlignment="1"/>
    <xf numFmtId="0" fontId="19" fillId="0" borderId="60" xfId="0" applyFont="1" applyBorder="1" applyAlignment="1"/>
    <xf numFmtId="0" fontId="6" fillId="0" borderId="36" xfId="1" applyBorder="1" applyAlignment="1" applyProtection="1">
      <alignment horizontal="center"/>
    </xf>
    <xf numFmtId="0" fontId="6" fillId="0" borderId="0" xfId="1" applyBorder="1" applyAlignment="1" applyProtection="1">
      <alignment horizontal="center"/>
    </xf>
    <xf numFmtId="0" fontId="6" fillId="0" borderId="38" xfId="1" applyBorder="1" applyAlignment="1" applyProtection="1">
      <alignment horizontal="center"/>
    </xf>
    <xf numFmtId="0" fontId="18" fillId="0" borderId="57" xfId="0" applyFont="1" applyBorder="1" applyAlignment="1">
      <alignment wrapText="1"/>
    </xf>
    <xf numFmtId="0" fontId="18" fillId="0" borderId="7" xfId="0" applyFont="1" applyBorder="1" applyAlignment="1"/>
    <xf numFmtId="0" fontId="18" fillId="0" borderId="58" xfId="0" applyFont="1" applyBorder="1" applyAlignment="1"/>
    <xf numFmtId="0" fontId="19" fillId="0" borderId="3" xfId="0" applyFont="1" applyBorder="1" applyAlignment="1"/>
    <xf numFmtId="0" fontId="18" fillId="0" borderId="26" xfId="0" applyFont="1" applyBorder="1" applyAlignment="1">
      <alignment wrapText="1"/>
    </xf>
    <xf numFmtId="0" fontId="18" fillId="0" borderId="3" xfId="0" applyFont="1" applyBorder="1" applyAlignment="1">
      <alignment wrapText="1"/>
    </xf>
    <xf numFmtId="0" fontId="18" fillId="0" borderId="4" xfId="0" applyFont="1" applyBorder="1" applyAlignment="1">
      <alignment wrapText="1"/>
    </xf>
    <xf numFmtId="0" fontId="19" fillId="0" borderId="45" xfId="0" applyFont="1" applyBorder="1" applyAlignment="1">
      <alignment horizontal="center" wrapText="1"/>
    </xf>
    <xf numFmtId="0" fontId="18" fillId="0" borderId="33" xfId="0" applyFont="1" applyBorder="1" applyAlignment="1">
      <alignment horizontal="left" wrapText="1"/>
    </xf>
    <xf numFmtId="0" fontId="18" fillId="0" borderId="34" xfId="0" applyFont="1" applyBorder="1" applyAlignment="1">
      <alignment horizontal="left" wrapText="1"/>
    </xf>
    <xf numFmtId="0" fontId="18" fillId="0" borderId="35" xfId="0" applyFont="1" applyBorder="1" applyAlignment="1">
      <alignment horizontal="left" wrapText="1"/>
    </xf>
    <xf numFmtId="0" fontId="18" fillId="0" borderId="31" xfId="0" quotePrefix="1" applyFont="1" applyBorder="1" applyAlignment="1">
      <alignment horizontal="left" wrapText="1"/>
    </xf>
    <xf numFmtId="0" fontId="18" fillId="0" borderId="1" xfId="0" applyFont="1" applyBorder="1" applyAlignment="1">
      <alignment horizontal="left" wrapText="1"/>
    </xf>
    <xf numFmtId="0" fontId="18" fillId="0" borderId="62" xfId="0" applyFont="1" applyBorder="1" applyAlignment="1">
      <alignment horizontal="left" wrapText="1"/>
    </xf>
    <xf numFmtId="0" fontId="14" fillId="9" borderId="12" xfId="0" applyFont="1" applyFill="1" applyBorder="1" applyAlignment="1">
      <alignment horizontal="center"/>
    </xf>
    <xf numFmtId="0" fontId="14" fillId="9" borderId="3" xfId="0" applyFont="1" applyFill="1" applyBorder="1" applyAlignment="1">
      <alignment horizontal="center"/>
    </xf>
    <xf numFmtId="0" fontId="14" fillId="9" borderId="4" xfId="0" applyFont="1" applyFill="1" applyBorder="1" applyAlignment="1">
      <alignment horizontal="center"/>
    </xf>
    <xf numFmtId="0" fontId="18" fillId="0" borderId="31" xfId="0" applyFont="1" applyBorder="1" applyAlignment="1">
      <alignment horizontal="center" wrapText="1"/>
    </xf>
    <xf numFmtId="0" fontId="18" fillId="0" borderId="29" xfId="0" applyFont="1" applyBorder="1" applyAlignment="1">
      <alignment horizontal="center" wrapText="1"/>
    </xf>
    <xf numFmtId="0" fontId="18" fillId="0" borderId="32" xfId="0" applyFont="1" applyBorder="1" applyAlignment="1">
      <alignment horizontal="center" wrapText="1"/>
    </xf>
    <xf numFmtId="0" fontId="0" fillId="0" borderId="29" xfId="0" applyBorder="1" applyAlignment="1">
      <alignment wrapText="1"/>
    </xf>
    <xf numFmtId="0" fontId="0" fillId="0" borderId="32" xfId="0" applyBorder="1" applyAlignment="1">
      <alignment wrapText="1"/>
    </xf>
    <xf numFmtId="0" fontId="18" fillId="0" borderId="61" xfId="0" applyFont="1" applyBorder="1" applyAlignment="1">
      <alignment horizontal="left"/>
    </xf>
    <xf numFmtId="0" fontId="7" fillId="0" borderId="29" xfId="0" applyFont="1" applyBorder="1" applyAlignment="1">
      <alignment wrapText="1"/>
    </xf>
    <xf numFmtId="0" fontId="7" fillId="0" borderId="32" xfId="0" applyFont="1" applyBorder="1" applyAlignment="1">
      <alignment wrapText="1"/>
    </xf>
    <xf numFmtId="0" fontId="0" fillId="0" borderId="6" xfId="0" applyBorder="1" applyAlignment="1">
      <alignment horizontal="center"/>
    </xf>
    <xf numFmtId="0" fontId="17" fillId="0" borderId="29" xfId="0" applyFont="1" applyBorder="1"/>
    <xf numFmtId="0" fontId="17" fillId="0" borderId="32" xfId="0" applyFont="1" applyBorder="1"/>
    <xf numFmtId="0" fontId="7" fillId="0" borderId="34" xfId="0" applyFont="1" applyBorder="1" applyAlignment="1">
      <alignment horizontal="center" wrapText="1"/>
    </xf>
    <xf numFmtId="0" fontId="18" fillId="0" borderId="52" xfId="0" applyFont="1" applyBorder="1" applyAlignment="1">
      <alignment horizontal="center"/>
    </xf>
    <xf numFmtId="0" fontId="18" fillId="0" borderId="32" xfId="0" applyFont="1" applyBorder="1" applyAlignment="1">
      <alignment horizontal="left"/>
    </xf>
    <xf numFmtId="0" fontId="17" fillId="0" borderId="29" xfId="0" applyFont="1" applyBorder="1" applyAlignment="1">
      <alignment wrapText="1"/>
    </xf>
    <xf numFmtId="0" fontId="17" fillId="0" borderId="32" xfId="0" applyFont="1" applyBorder="1" applyAlignment="1">
      <alignment wrapText="1"/>
    </xf>
    <xf numFmtId="0" fontId="26" fillId="0" borderId="31" xfId="0" applyFont="1" applyBorder="1" applyAlignment="1">
      <alignment horizontal="left" wrapText="1"/>
    </xf>
    <xf numFmtId="0" fontId="7" fillId="0" borderId="28" xfId="0" applyFont="1" applyBorder="1" applyAlignment="1">
      <alignment horizontal="left" wrapText="1"/>
    </xf>
    <xf numFmtId="0" fontId="0" fillId="0" borderId="3" xfId="0" applyBorder="1"/>
    <xf numFmtId="0" fontId="18" fillId="0" borderId="31" xfId="0" applyFont="1" applyFill="1" applyBorder="1" applyAlignment="1">
      <alignment horizontal="left"/>
    </xf>
    <xf numFmtId="0" fontId="18" fillId="0" borderId="28" xfId="0" applyFont="1" applyFill="1" applyBorder="1" applyAlignment="1">
      <alignment horizontal="left"/>
    </xf>
    <xf numFmtId="0" fontId="18" fillId="0" borderId="67" xfId="0" applyFont="1" applyBorder="1" applyAlignment="1">
      <alignment horizontal="center"/>
    </xf>
    <xf numFmtId="0" fontId="8" fillId="7" borderId="12" xfId="0" applyFont="1" applyFill="1" applyBorder="1" applyAlignment="1">
      <alignment horizontal="center"/>
    </xf>
    <xf numFmtId="0" fontId="8" fillId="7" borderId="4" xfId="0" applyFont="1" applyFill="1" applyBorder="1" applyAlignment="1">
      <alignment horizontal="center"/>
    </xf>
    <xf numFmtId="0" fontId="18" fillId="0" borderId="31" xfId="0" applyFont="1" applyFill="1" applyBorder="1" applyAlignment="1">
      <alignment horizontal="center" wrapText="1"/>
    </xf>
    <xf numFmtId="0" fontId="18" fillId="0" borderId="28" xfId="0" applyFont="1" applyFill="1" applyBorder="1" applyAlignment="1">
      <alignment horizontal="center" wrapText="1"/>
    </xf>
    <xf numFmtId="0" fontId="18" fillId="0" borderId="48" xfId="0" applyFont="1" applyBorder="1" applyAlignment="1">
      <alignment horizontal="center" wrapText="1"/>
    </xf>
    <xf numFmtId="0" fontId="18" fillId="0" borderId="49" xfId="0" applyFont="1" applyBorder="1" applyAlignment="1">
      <alignment horizontal="center" wrapText="1"/>
    </xf>
    <xf numFmtId="0" fontId="18" fillId="0" borderId="2" xfId="0" applyFont="1" applyBorder="1" applyAlignment="1">
      <alignment horizontal="left" vertical="center" wrapText="1"/>
    </xf>
    <xf numFmtId="0" fontId="18" fillId="0" borderId="69" xfId="0" applyFont="1" applyBorder="1" applyAlignment="1">
      <alignment horizontal="left" vertical="center" wrapText="1"/>
    </xf>
    <xf numFmtId="0" fontId="7" fillId="0" borderId="1" xfId="0" applyFont="1" applyBorder="1" applyAlignment="1">
      <alignment horizontal="left" wrapText="1"/>
    </xf>
    <xf numFmtId="0" fontId="7" fillId="0" borderId="62" xfId="0" applyFont="1" applyBorder="1" applyAlignment="1">
      <alignment horizontal="left" wrapText="1"/>
    </xf>
    <xf numFmtId="0" fontId="18" fillId="0" borderId="1" xfId="0" applyFont="1" applyBorder="1" applyAlignment="1">
      <alignment horizontal="left" vertical="center" wrapText="1"/>
    </xf>
    <xf numFmtId="0" fontId="18" fillId="0" borderId="62" xfId="0" applyFont="1" applyBorder="1" applyAlignment="1">
      <alignment horizontal="left" vertical="center" wrapText="1"/>
    </xf>
    <xf numFmtId="0" fontId="18" fillId="0" borderId="31" xfId="0" applyFont="1" applyBorder="1" applyAlignment="1">
      <alignment horizontal="left" vertical="center" wrapText="1"/>
    </xf>
    <xf numFmtId="0" fontId="18" fillId="0" borderId="29" xfId="0" applyFont="1" applyBorder="1" applyAlignment="1">
      <alignment horizontal="left" vertical="center" wrapText="1"/>
    </xf>
    <xf numFmtId="0" fontId="18" fillId="0" borderId="32" xfId="0" applyFont="1" applyBorder="1" applyAlignment="1">
      <alignment horizontal="left" vertical="center" wrapText="1"/>
    </xf>
    <xf numFmtId="0" fontId="8" fillId="7" borderId="11" xfId="0" applyFont="1" applyFill="1" applyBorder="1" applyAlignment="1">
      <alignment horizontal="center"/>
    </xf>
    <xf numFmtId="0" fontId="18" fillId="0" borderId="28" xfId="0" applyFont="1" applyFill="1" applyBorder="1" applyAlignment="1">
      <alignment horizontal="left" wrapText="1"/>
    </xf>
    <xf numFmtId="0" fontId="27" fillId="0" borderId="31" xfId="0" applyFont="1" applyBorder="1" applyAlignment="1">
      <alignment horizontal="left"/>
    </xf>
    <xf numFmtId="0" fontId="27" fillId="0" borderId="62" xfId="0" applyFont="1" applyBorder="1" applyAlignment="1">
      <alignment wrapText="1"/>
    </xf>
    <xf numFmtId="0" fontId="8" fillId="6" borderId="15" xfId="0" applyFont="1" applyFill="1" applyBorder="1" applyAlignment="1">
      <alignment horizontal="center"/>
    </xf>
    <xf numFmtId="0" fontId="8" fillId="6" borderId="13" xfId="0" applyFont="1" applyFill="1" applyBorder="1" applyAlignment="1">
      <alignment horizontal="center"/>
    </xf>
    <xf numFmtId="0" fontId="7" fillId="13" borderId="31" xfId="0" applyFont="1" applyFill="1" applyBorder="1" applyAlignment="1">
      <alignment horizontal="center" wrapText="1"/>
    </xf>
    <xf numFmtId="0" fontId="7" fillId="13" borderId="28" xfId="0" applyFont="1" applyFill="1" applyBorder="1" applyAlignment="1">
      <alignment horizontal="center" wrapText="1"/>
    </xf>
    <xf numFmtId="0" fontId="27" fillId="0" borderId="1" xfId="0" applyFont="1" applyBorder="1" applyAlignment="1">
      <alignment horizontal="left"/>
    </xf>
    <xf numFmtId="0" fontId="18" fillId="0" borderId="92" xfId="0" applyFont="1" applyBorder="1" applyAlignment="1">
      <alignment horizontal="left" wrapText="1"/>
    </xf>
    <xf numFmtId="0" fontId="18" fillId="0" borderId="93" xfId="0" applyFont="1" applyBorder="1" applyAlignment="1">
      <alignment horizontal="left" wrapText="1"/>
    </xf>
    <xf numFmtId="0" fontId="18" fillId="0" borderId="94" xfId="0" applyFont="1" applyBorder="1" applyAlignment="1">
      <alignment horizontal="left" wrapText="1"/>
    </xf>
    <xf numFmtId="0" fontId="8" fillId="6" borderId="36" xfId="0" applyFont="1" applyFill="1" applyBorder="1" applyAlignment="1">
      <alignment horizontal="center"/>
    </xf>
    <xf numFmtId="0" fontId="8" fillId="6" borderId="0" xfId="0" applyFont="1" applyFill="1" applyBorder="1" applyAlignment="1">
      <alignment horizontal="center"/>
    </xf>
    <xf numFmtId="0" fontId="7" fillId="2" borderId="36" xfId="4" applyFont="1" applyFill="1" applyBorder="1" applyAlignment="1">
      <alignment horizontal="center"/>
    </xf>
    <xf numFmtId="0" fontId="7" fillId="2" borderId="0" xfId="4" applyFont="1" applyFill="1" applyBorder="1" applyAlignment="1">
      <alignment horizontal="center"/>
    </xf>
    <xf numFmtId="0" fontId="7" fillId="2" borderId="38" xfId="4" applyFont="1" applyFill="1" applyBorder="1" applyAlignment="1">
      <alignment horizontal="center"/>
    </xf>
    <xf numFmtId="0" fontId="8" fillId="5" borderId="46" xfId="4" applyNumberFormat="1" applyFont="1" applyFill="1" applyBorder="1" applyAlignment="1" applyProtection="1">
      <alignment horizontal="left"/>
      <protection locked="0"/>
    </xf>
    <xf numFmtId="0" fontId="8" fillId="5" borderId="34" xfId="4" applyNumberFormat="1" applyFont="1" applyFill="1" applyBorder="1" applyAlignment="1" applyProtection="1">
      <alignment horizontal="left"/>
      <protection locked="0"/>
    </xf>
    <xf numFmtId="0" fontId="8" fillId="5" borderId="45" xfId="4" applyNumberFormat="1" applyFont="1" applyFill="1" applyBorder="1" applyAlignment="1" applyProtection="1">
      <alignment horizontal="left"/>
      <protection locked="0"/>
    </xf>
    <xf numFmtId="0" fontId="14" fillId="12" borderId="12" xfId="4" applyFont="1" applyFill="1" applyBorder="1" applyAlignment="1">
      <alignment horizontal="left"/>
    </xf>
    <xf numFmtId="0" fontId="14" fillId="12" borderId="3" xfId="4" applyFont="1" applyFill="1" applyBorder="1" applyAlignment="1">
      <alignment horizontal="left"/>
    </xf>
    <xf numFmtId="0" fontId="14" fillId="12" borderId="37" xfId="4" applyFont="1" applyFill="1" applyBorder="1" applyAlignment="1">
      <alignment horizontal="left"/>
    </xf>
    <xf numFmtId="0" fontId="8" fillId="3" borderId="12" xfId="4" applyFont="1" applyFill="1" applyBorder="1" applyAlignment="1"/>
    <xf numFmtId="0" fontId="3" fillId="0" borderId="3" xfId="4" applyBorder="1" applyAlignment="1"/>
    <xf numFmtId="0" fontId="7" fillId="0" borderId="85" xfId="4" applyFont="1" applyFill="1" applyBorder="1" applyAlignment="1">
      <alignment horizontal="left"/>
    </xf>
    <xf numFmtId="0" fontId="7" fillId="0" borderId="45" xfId="4" applyFont="1" applyFill="1" applyBorder="1" applyAlignment="1">
      <alignment horizontal="left"/>
    </xf>
    <xf numFmtId="0" fontId="7" fillId="0" borderId="91" xfId="4" applyFont="1" applyFill="1" applyBorder="1" applyAlignment="1">
      <alignment horizontal="left"/>
    </xf>
    <xf numFmtId="0" fontId="7" fillId="0" borderId="65" xfId="4" applyFont="1" applyFill="1" applyBorder="1" applyAlignment="1">
      <alignment horizontal="left"/>
    </xf>
    <xf numFmtId="0" fontId="18" fillId="0" borderId="107" xfId="0" applyFont="1" applyBorder="1" applyAlignment="1">
      <alignment horizontal="left"/>
    </xf>
    <xf numFmtId="0" fontId="18" fillId="0" borderId="51" xfId="0" applyFont="1" applyBorder="1" applyAlignment="1">
      <alignment horizontal="left"/>
    </xf>
    <xf numFmtId="0" fontId="18" fillId="0" borderId="108" xfId="0" applyFont="1" applyBorder="1" applyAlignment="1">
      <alignment horizontal="left"/>
    </xf>
    <xf numFmtId="0" fontId="27" fillId="0" borderId="92" xfId="0" applyFont="1" applyBorder="1" applyAlignment="1">
      <alignment horizontal="left"/>
    </xf>
    <xf numFmtId="0" fontId="27" fillId="0" borderId="93" xfId="0" applyFont="1" applyBorder="1" applyAlignment="1">
      <alignment horizontal="left"/>
    </xf>
    <xf numFmtId="0" fontId="27" fillId="0" borderId="109" xfId="0" applyFont="1" applyBorder="1" applyAlignment="1">
      <alignment horizontal="left"/>
    </xf>
    <xf numFmtId="0" fontId="27" fillId="0" borderId="29" xfId="0" applyFont="1" applyBorder="1" applyAlignment="1">
      <alignment horizontal="left"/>
    </xf>
    <xf numFmtId="0" fontId="27" fillId="0" borderId="28" xfId="0" applyFont="1" applyBorder="1" applyAlignment="1">
      <alignment horizontal="left"/>
    </xf>
    <xf numFmtId="0" fontId="4" fillId="0" borderId="31" xfId="3" applyBorder="1" applyAlignment="1">
      <alignment horizontal="center"/>
    </xf>
    <xf numFmtId="0" fontId="4" fillId="0" borderId="29" xfId="3" applyBorder="1" applyAlignment="1">
      <alignment horizontal="center"/>
    </xf>
    <xf numFmtId="0" fontId="4" fillId="0" borderId="28" xfId="3" applyBorder="1" applyAlignment="1">
      <alignment horizontal="center"/>
    </xf>
    <xf numFmtId="0" fontId="8" fillId="14" borderId="3" xfId="3" applyFont="1" applyFill="1" applyBorder="1" applyAlignment="1">
      <alignment horizontal="center" wrapText="1"/>
    </xf>
    <xf numFmtId="0" fontId="8" fillId="14" borderId="67" xfId="3" applyFont="1" applyFill="1" applyBorder="1" applyAlignment="1">
      <alignment horizontal="center" wrapText="1"/>
    </xf>
    <xf numFmtId="0" fontId="8" fillId="14" borderId="68" xfId="3" applyFont="1" applyFill="1" applyBorder="1" applyAlignment="1">
      <alignment horizontal="center" wrapText="1"/>
    </xf>
    <xf numFmtId="0" fontId="22" fillId="13" borderId="12" xfId="3" applyFont="1" applyFill="1" applyBorder="1" applyAlignment="1">
      <alignment horizontal="center"/>
    </xf>
    <xf numFmtId="0" fontId="22" fillId="13" borderId="3" xfId="3" applyFont="1" applyFill="1" applyBorder="1" applyAlignment="1">
      <alignment horizontal="center"/>
    </xf>
    <xf numFmtId="0" fontId="22" fillId="13" borderId="4" xfId="3" applyFont="1" applyFill="1" applyBorder="1" applyAlignment="1">
      <alignment horizontal="center"/>
    </xf>
    <xf numFmtId="0" fontId="4" fillId="0" borderId="34" xfId="3" applyBorder="1" applyAlignment="1">
      <alignment horizontal="center"/>
    </xf>
    <xf numFmtId="0" fontId="4" fillId="0" borderId="45" xfId="3" applyBorder="1" applyAlignment="1">
      <alignment horizontal="center"/>
    </xf>
    <xf numFmtId="0" fontId="1" fillId="0" borderId="31" xfId="3" applyFont="1" applyBorder="1" applyAlignment="1">
      <alignment horizontal="left" wrapText="1"/>
    </xf>
    <xf numFmtId="0" fontId="4" fillId="0" borderId="29" xfId="3" applyBorder="1" applyAlignment="1">
      <alignment horizontal="left" wrapText="1"/>
    </xf>
    <xf numFmtId="0" fontId="4" fillId="0" borderId="28" xfId="3" applyBorder="1" applyAlignment="1">
      <alignment horizontal="left" wrapText="1"/>
    </xf>
    <xf numFmtId="0" fontId="7" fillId="0" borderId="0" xfId="3" applyFont="1" applyFill="1" applyBorder="1" applyAlignment="1">
      <alignment wrapText="1"/>
    </xf>
    <xf numFmtId="0" fontId="8" fillId="5" borderId="5" xfId="4" applyNumberFormat="1" applyFont="1" applyFill="1" applyBorder="1" applyAlignment="1" applyProtection="1">
      <alignment horizontal="left"/>
      <protection locked="0"/>
    </xf>
    <xf numFmtId="0" fontId="8" fillId="5" borderId="6" xfId="4" applyNumberFormat="1" applyFont="1" applyFill="1" applyBorder="1" applyAlignment="1" applyProtection="1">
      <alignment horizontal="left"/>
      <protection locked="0"/>
    </xf>
    <xf numFmtId="0" fontId="7" fillId="0" borderId="31" xfId="3" applyFont="1" applyBorder="1" applyAlignment="1">
      <alignment wrapText="1"/>
    </xf>
    <xf numFmtId="0" fontId="7" fillId="0" borderId="29" xfId="3" applyFont="1" applyBorder="1" applyAlignment="1">
      <alignment wrapText="1"/>
    </xf>
    <xf numFmtId="0" fontId="7" fillId="0" borderId="28" xfId="3" applyFont="1" applyBorder="1" applyAlignment="1">
      <alignment wrapText="1"/>
    </xf>
    <xf numFmtId="0" fontId="14" fillId="5" borderId="12" xfId="3" applyFont="1" applyFill="1" applyBorder="1" applyAlignment="1">
      <alignment horizontal="left"/>
    </xf>
    <xf numFmtId="0" fontId="15" fillId="0" borderId="3" xfId="3" applyFont="1" applyBorder="1" applyAlignment="1">
      <alignment horizontal="left"/>
    </xf>
    <xf numFmtId="0" fontId="15" fillId="0" borderId="4" xfId="3" applyFont="1" applyBorder="1" applyAlignment="1">
      <alignment horizontal="left"/>
    </xf>
    <xf numFmtId="14" fontId="14" fillId="0" borderId="3" xfId="3" applyNumberFormat="1" applyFont="1" applyBorder="1" applyAlignment="1"/>
    <xf numFmtId="0" fontId="15" fillId="0" borderId="3" xfId="3" applyFont="1" applyBorder="1"/>
    <xf numFmtId="0" fontId="15" fillId="0" borderId="4" xfId="3" applyFont="1" applyBorder="1"/>
    <xf numFmtId="0" fontId="8" fillId="3" borderId="12" xfId="3" applyFont="1" applyFill="1" applyBorder="1" applyAlignment="1">
      <alignment wrapText="1"/>
    </xf>
    <xf numFmtId="0" fontId="4" fillId="0" borderId="3" xfId="3" applyBorder="1" applyAlignment="1"/>
    <xf numFmtId="0" fontId="4" fillId="0" borderId="4" xfId="3" applyBorder="1" applyAlignment="1"/>
    <xf numFmtId="0" fontId="8" fillId="6" borderId="12" xfId="3" applyFont="1" applyFill="1" applyBorder="1" applyAlignment="1">
      <alignment horizontal="center"/>
    </xf>
    <xf numFmtId="0" fontId="8" fillId="6" borderId="3" xfId="3" applyFont="1" applyFill="1" applyBorder="1" applyAlignment="1">
      <alignment horizontal="center"/>
    </xf>
    <xf numFmtId="0" fontId="4" fillId="0" borderId="3" xfId="3" applyBorder="1" applyAlignment="1">
      <alignment horizontal="center"/>
    </xf>
    <xf numFmtId="0" fontId="4" fillId="0" borderId="4" xfId="3" applyBorder="1" applyAlignment="1">
      <alignment horizontal="center"/>
    </xf>
    <xf numFmtId="0" fontId="7" fillId="0" borderId="33" xfId="3" applyFont="1" applyBorder="1" applyAlignment="1">
      <alignment horizontal="left"/>
    </xf>
    <xf numFmtId="0" fontId="7" fillId="0" borderId="34" xfId="3" applyFont="1" applyBorder="1" applyAlignment="1">
      <alignment horizontal="left"/>
    </xf>
    <xf numFmtId="0" fontId="7" fillId="0" borderId="45" xfId="3" applyFont="1" applyBorder="1" applyAlignment="1">
      <alignment horizontal="left"/>
    </xf>
    <xf numFmtId="0" fontId="8" fillId="0" borderId="0" xfId="3" applyFont="1" applyFill="1" applyBorder="1" applyAlignment="1"/>
    <xf numFmtId="0" fontId="8" fillId="6" borderId="4" xfId="3" applyFont="1" applyFill="1" applyBorder="1" applyAlignment="1">
      <alignment horizontal="center"/>
    </xf>
    <xf numFmtId="0" fontId="18" fillId="0" borderId="33" xfId="3" applyFont="1" applyBorder="1" applyAlignment="1">
      <alignment horizontal="center" wrapText="1"/>
    </xf>
    <xf numFmtId="0" fontId="18" fillId="0" borderId="34" xfId="3" applyFont="1" applyBorder="1" applyAlignment="1">
      <alignment horizontal="center" wrapText="1"/>
    </xf>
    <xf numFmtId="0" fontId="18" fillId="0" borderId="45" xfId="3" applyFont="1" applyBorder="1" applyAlignment="1">
      <alignment horizontal="center" wrapText="1"/>
    </xf>
    <xf numFmtId="0" fontId="7" fillId="0" borderId="31" xfId="3" applyFont="1" applyBorder="1" applyAlignment="1">
      <alignment horizontal="center" wrapText="1"/>
    </xf>
    <xf numFmtId="0" fontId="7" fillId="0" borderId="29" xfId="3" applyFont="1" applyBorder="1" applyAlignment="1">
      <alignment horizontal="center" wrapText="1"/>
    </xf>
    <xf numFmtId="0" fontId="7" fillId="0" borderId="28" xfId="3" applyFont="1" applyBorder="1" applyAlignment="1">
      <alignment horizontal="center" wrapText="1"/>
    </xf>
    <xf numFmtId="0" fontId="7" fillId="0" borderId="48" xfId="3" applyFont="1" applyBorder="1" applyAlignment="1">
      <alignment horizontal="center" wrapText="1"/>
    </xf>
    <xf numFmtId="0" fontId="7" fillId="0" borderId="70" xfId="3" applyFont="1" applyBorder="1" applyAlignment="1">
      <alignment horizontal="center" wrapText="1"/>
    </xf>
    <xf numFmtId="0" fontId="7" fillId="0" borderId="49" xfId="3" applyFont="1" applyBorder="1" applyAlignment="1">
      <alignment horizontal="center" wrapText="1"/>
    </xf>
    <xf numFmtId="0" fontId="7" fillId="0" borderId="1" xfId="3" applyFont="1" applyBorder="1" applyAlignment="1">
      <alignment wrapText="1"/>
    </xf>
    <xf numFmtId="0" fontId="7" fillId="0" borderId="17" xfId="3" applyFont="1" applyBorder="1" applyAlignment="1">
      <alignment wrapText="1"/>
    </xf>
    <xf numFmtId="0" fontId="7" fillId="0" borderId="36" xfId="3" applyFont="1" applyBorder="1" applyAlignment="1">
      <alignment wrapText="1"/>
    </xf>
    <xf numFmtId="0" fontId="7" fillId="0" borderId="0" xfId="3" applyFont="1" applyBorder="1" applyAlignment="1">
      <alignment wrapText="1"/>
    </xf>
    <xf numFmtId="0" fontId="4" fillId="0" borderId="0" xfId="3" applyBorder="1" applyAlignment="1">
      <alignment wrapText="1"/>
    </xf>
    <xf numFmtId="0" fontId="14" fillId="3" borderId="12" xfId="3" applyFont="1" applyFill="1" applyBorder="1" applyAlignment="1">
      <alignment wrapText="1"/>
    </xf>
    <xf numFmtId="0" fontId="14" fillId="3" borderId="3" xfId="3" applyFont="1" applyFill="1" applyBorder="1" applyAlignment="1">
      <alignment wrapText="1"/>
    </xf>
    <xf numFmtId="0" fontId="14" fillId="3" borderId="4" xfId="3" applyFont="1" applyFill="1" applyBorder="1" applyAlignment="1">
      <alignment wrapText="1"/>
    </xf>
    <xf numFmtId="0" fontId="7" fillId="0" borderId="34" xfId="3" applyFont="1" applyBorder="1" applyAlignment="1">
      <alignment horizontal="center"/>
    </xf>
    <xf numFmtId="0" fontId="7" fillId="0" borderId="45" xfId="3" applyFont="1" applyBorder="1" applyAlignment="1">
      <alignment horizontal="center"/>
    </xf>
    <xf numFmtId="0" fontId="18" fillId="0" borderId="48" xfId="0" applyFont="1" applyBorder="1" applyAlignment="1">
      <alignment horizontal="left" wrapText="1"/>
    </xf>
    <xf numFmtId="0" fontId="18" fillId="0" borderId="70" xfId="0" applyFont="1" applyBorder="1" applyAlignment="1">
      <alignment horizontal="left" wrapText="1"/>
    </xf>
    <xf numFmtId="0" fontId="18" fillId="0" borderId="104" xfId="0" applyFont="1" applyBorder="1" applyAlignment="1">
      <alignment horizontal="left" wrapText="1"/>
    </xf>
    <xf numFmtId="0" fontId="18" fillId="0" borderId="105" xfId="0" applyFont="1" applyBorder="1" applyAlignment="1">
      <alignment horizontal="left" wrapText="1"/>
    </xf>
    <xf numFmtId="0" fontId="18" fillId="0" borderId="103" xfId="0" applyFont="1" applyBorder="1" applyAlignment="1">
      <alignment horizontal="left" wrapText="1"/>
    </xf>
    <xf numFmtId="0" fontId="17" fillId="0" borderId="3" xfId="0" applyFont="1" applyBorder="1"/>
    <xf numFmtId="0" fontId="17" fillId="0" borderId="4" xfId="0" applyFont="1" applyBorder="1"/>
    <xf numFmtId="0" fontId="18" fillId="0" borderId="101" xfId="0" applyFont="1" applyBorder="1" applyAlignment="1">
      <alignment wrapText="1"/>
    </xf>
    <xf numFmtId="0" fontId="18" fillId="0" borderId="102" xfId="0" applyFont="1" applyBorder="1" applyAlignment="1"/>
    <xf numFmtId="0" fontId="19" fillId="0" borderId="67" xfId="0" applyFont="1" applyBorder="1" applyAlignment="1">
      <alignment horizontal="center" wrapText="1"/>
    </xf>
    <xf numFmtId="0" fontId="8" fillId="0" borderId="0" xfId="4" applyFont="1" applyFill="1" applyBorder="1" applyAlignment="1">
      <alignment horizontal="center"/>
    </xf>
    <xf numFmtId="0" fontId="8" fillId="3" borderId="12" xfId="3" applyFont="1" applyFill="1" applyBorder="1" applyAlignment="1">
      <alignment horizontal="left" wrapText="1"/>
    </xf>
    <xf numFmtId="0" fontId="8" fillId="3" borderId="3" xfId="3" applyFont="1" applyFill="1" applyBorder="1" applyAlignment="1">
      <alignment horizontal="left" wrapText="1"/>
    </xf>
    <xf numFmtId="0" fontId="8" fillId="3" borderId="4" xfId="3" applyFont="1" applyFill="1" applyBorder="1" applyAlignment="1">
      <alignment horizontal="left" wrapText="1"/>
    </xf>
    <xf numFmtId="0" fontId="7" fillId="0" borderId="100" xfId="4" applyFont="1" applyFill="1" applyBorder="1" applyAlignment="1">
      <alignment horizontal="left"/>
    </xf>
    <xf numFmtId="0" fontId="7" fillId="0" borderId="67" xfId="4" applyFont="1" applyFill="1" applyBorder="1" applyAlignment="1">
      <alignment horizontal="left"/>
    </xf>
    <xf numFmtId="0" fontId="17" fillId="0" borderId="37" xfId="0" applyFont="1" applyBorder="1"/>
    <xf numFmtId="0" fontId="7" fillId="2" borderId="50" xfId="0" applyFont="1" applyFill="1" applyBorder="1" applyAlignment="1">
      <alignment horizontal="center"/>
    </xf>
    <xf numFmtId="0" fontId="7" fillId="2" borderId="51" xfId="0" applyFont="1" applyFill="1" applyBorder="1" applyAlignment="1">
      <alignment horizontal="center"/>
    </xf>
    <xf numFmtId="0" fontId="17" fillId="0" borderId="34" xfId="0" applyFont="1" applyBorder="1" applyAlignment="1">
      <alignment wrapText="1"/>
    </xf>
    <xf numFmtId="0" fontId="17" fillId="0" borderId="35" xfId="0" applyFont="1" applyBorder="1" applyAlignment="1">
      <alignment wrapText="1"/>
    </xf>
    <xf numFmtId="0" fontId="18" fillId="0" borderId="41" xfId="0" applyFont="1" applyBorder="1" applyAlignment="1">
      <alignment horizontal="center" wrapText="1"/>
    </xf>
    <xf numFmtId="0" fontId="18" fillId="0" borderId="42" xfId="0" applyFont="1" applyBorder="1" applyAlignment="1">
      <alignment horizontal="center" wrapText="1"/>
    </xf>
    <xf numFmtId="0" fontId="18" fillId="0" borderId="61" xfId="0" applyFont="1" applyBorder="1" applyAlignment="1">
      <alignment horizontal="center" wrapText="1"/>
    </xf>
  </cellXfs>
  <cellStyles count="5">
    <cellStyle name="Hyperlink" xfId="1" builtinId="8"/>
    <cellStyle name="Normal" xfId="0" builtinId="0"/>
    <cellStyle name="Normal 2" xfId="2" xr:uid="{00000000-0005-0000-0000-000002000000}"/>
    <cellStyle name="Normal 3" xfId="3" xr:uid="{00000000-0005-0000-0000-000003000000}"/>
    <cellStyle name="Normal 3 2" xfId="4" xr:uid="{00000000-0005-0000-0000-000004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 Id="rId14" Type="http://schemas.openxmlformats.org/officeDocument/2006/relationships/customXml" Target="../customXml/item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riversandpeople.com/" TargetMode="External"/><Relationship Id="rId1" Type="http://schemas.openxmlformats.org/officeDocument/2006/relationships/hyperlink" Target="https://natureconservationlewisham.co.uk/"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riversandpeople.com/" TargetMode="External"/><Relationship Id="rId1" Type="http://schemas.openxmlformats.org/officeDocument/2006/relationships/hyperlink" Target="https://natureconservationlewisham.co.uk/"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natureconservationlewisham.co.uk/" TargetMode="Externa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5" Type="http://schemas.openxmlformats.org/officeDocument/2006/relationships/printerSettings" Target="../printerSettings/printerSettings5.bin"/><Relationship Id="rId4" Type="http://schemas.openxmlformats.org/officeDocument/2006/relationships/hyperlink" Target="https://riversandpeople.com/"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riversandpeople.com/" TargetMode="External"/><Relationship Id="rId1" Type="http://schemas.openxmlformats.org/officeDocument/2006/relationships/hyperlink" Target="https://natureconservationlewisham.co.uk/"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08"/>
  <sheetViews>
    <sheetView topLeftCell="A53" zoomScale="70" zoomScaleNormal="70" workbookViewId="0">
      <selection activeCell="A15" sqref="A15:XFD17"/>
    </sheetView>
  </sheetViews>
  <sheetFormatPr defaultRowHeight="12.75" x14ac:dyDescent="0.2"/>
  <cols>
    <col min="1" max="1" width="36" bestFit="1" customWidth="1"/>
    <col min="2" max="2" width="17.5703125" bestFit="1" customWidth="1"/>
    <col min="3" max="3" width="16.85546875" customWidth="1"/>
    <col min="4" max="4" width="12.42578125" customWidth="1"/>
    <col min="5" max="5" width="15.42578125" customWidth="1"/>
    <col min="6" max="6" width="12.7109375" customWidth="1"/>
    <col min="7" max="7" width="13" customWidth="1"/>
    <col min="8" max="8" width="10.85546875" customWidth="1"/>
    <col min="9" max="9" width="16.42578125" style="1" customWidth="1"/>
    <col min="10" max="10" width="24.5703125" customWidth="1"/>
    <col min="11" max="11" width="24.140625" customWidth="1"/>
    <col min="12" max="12" width="33.42578125" customWidth="1"/>
    <col min="13" max="13" width="36.28515625" customWidth="1"/>
  </cols>
  <sheetData>
    <row r="1" spans="1:10" ht="24.75" customHeight="1" thickBot="1" x14ac:dyDescent="0.4">
      <c r="A1" s="442" t="s">
        <v>0</v>
      </c>
      <c r="B1" s="443"/>
      <c r="C1" s="444"/>
      <c r="D1" s="445" t="s">
        <v>82</v>
      </c>
      <c r="E1" s="446"/>
      <c r="F1" s="447"/>
      <c r="G1" s="447"/>
      <c r="H1" s="448"/>
      <c r="I1" s="4"/>
      <c r="J1" s="1"/>
    </row>
    <row r="2" spans="1:10" ht="24.75" customHeight="1" thickBot="1" x14ac:dyDescent="0.3">
      <c r="A2" s="21"/>
      <c r="B2" s="1"/>
      <c r="C2" s="1"/>
      <c r="D2" s="1"/>
      <c r="E2" s="1"/>
      <c r="F2" s="3"/>
      <c r="G2" s="3"/>
      <c r="H2" s="3"/>
      <c r="I2" s="4"/>
      <c r="J2" s="1"/>
    </row>
    <row r="3" spans="1:10" ht="16.5" thickBot="1" x14ac:dyDescent="0.3">
      <c r="A3" s="449"/>
      <c r="B3" s="449"/>
      <c r="C3" s="450" t="s">
        <v>10</v>
      </c>
      <c r="D3" s="451"/>
      <c r="E3" s="220"/>
      <c r="F3" s="3"/>
      <c r="G3" s="3"/>
      <c r="H3" s="3"/>
      <c r="I3" s="4"/>
      <c r="J3" s="1"/>
    </row>
    <row r="4" spans="1:10" ht="55.5" customHeight="1" thickBot="1" x14ac:dyDescent="0.35">
      <c r="A4" s="26" t="s">
        <v>1</v>
      </c>
      <c r="B4" s="27" t="s">
        <v>2</v>
      </c>
      <c r="C4" s="28" t="s">
        <v>16</v>
      </c>
      <c r="D4" s="28" t="s">
        <v>15</v>
      </c>
      <c r="E4" s="409" t="s">
        <v>18</v>
      </c>
      <c r="F4" s="410"/>
      <c r="G4" s="410"/>
      <c r="H4" s="411"/>
      <c r="I4"/>
    </row>
    <row r="5" spans="1:10" ht="19.5" thickBot="1" x14ac:dyDescent="0.35">
      <c r="A5" s="87" t="s">
        <v>19</v>
      </c>
      <c r="B5" s="13"/>
      <c r="C5" s="14"/>
      <c r="D5" s="14"/>
      <c r="E5" s="13"/>
      <c r="F5" s="13"/>
      <c r="G5" s="13"/>
      <c r="H5" s="15"/>
      <c r="I5"/>
    </row>
    <row r="6" spans="1:10" ht="31.5" x14ac:dyDescent="0.25">
      <c r="A6" s="44" t="s">
        <v>97</v>
      </c>
      <c r="B6" s="5">
        <v>1</v>
      </c>
      <c r="C6" s="5">
        <v>2</v>
      </c>
      <c r="D6" s="5">
        <v>11</v>
      </c>
      <c r="E6" s="452" t="s">
        <v>98</v>
      </c>
      <c r="F6" s="453"/>
      <c r="G6" s="453"/>
      <c r="H6" s="454"/>
      <c r="I6"/>
    </row>
    <row r="7" spans="1:10" ht="15.75" x14ac:dyDescent="0.25">
      <c r="A7" s="44" t="s">
        <v>117</v>
      </c>
      <c r="B7" s="5">
        <v>2</v>
      </c>
      <c r="C7" s="203">
        <v>20</v>
      </c>
      <c r="D7" s="5">
        <v>0</v>
      </c>
      <c r="E7" s="328" t="s">
        <v>116</v>
      </c>
      <c r="F7" s="329"/>
      <c r="G7" s="329"/>
      <c r="H7" s="330"/>
      <c r="I7"/>
    </row>
    <row r="8" spans="1:10" ht="15.75" x14ac:dyDescent="0.25">
      <c r="A8" s="44" t="s">
        <v>165</v>
      </c>
      <c r="B8" s="5">
        <v>1</v>
      </c>
      <c r="C8" s="5">
        <v>4</v>
      </c>
      <c r="D8" s="5">
        <v>20</v>
      </c>
      <c r="E8" s="452" t="s">
        <v>152</v>
      </c>
      <c r="F8" s="453"/>
      <c r="G8" s="453"/>
      <c r="H8" s="454"/>
      <c r="I8"/>
    </row>
    <row r="9" spans="1:10" ht="15.75" x14ac:dyDescent="0.25">
      <c r="A9" s="47" t="s">
        <v>166</v>
      </c>
      <c r="B9" s="22">
        <v>1</v>
      </c>
      <c r="C9" s="5">
        <v>3</v>
      </c>
      <c r="D9" s="22">
        <v>12</v>
      </c>
      <c r="E9" s="328" t="s">
        <v>152</v>
      </c>
      <c r="F9" s="329"/>
      <c r="G9" s="329"/>
      <c r="H9" s="330"/>
      <c r="I9"/>
    </row>
    <row r="10" spans="1:10" ht="15.75" x14ac:dyDescent="0.25">
      <c r="A10" s="47" t="s">
        <v>167</v>
      </c>
      <c r="B10" s="22">
        <v>2</v>
      </c>
      <c r="C10" s="5">
        <v>43</v>
      </c>
      <c r="D10" s="22">
        <v>0</v>
      </c>
      <c r="E10" s="328" t="s">
        <v>153</v>
      </c>
      <c r="F10" s="424"/>
      <c r="G10" s="424"/>
      <c r="H10" s="425"/>
      <c r="I10"/>
    </row>
    <row r="11" spans="1:10" ht="35.25" customHeight="1" x14ac:dyDescent="0.25">
      <c r="A11" s="47" t="s">
        <v>160</v>
      </c>
      <c r="B11" s="202">
        <v>3</v>
      </c>
      <c r="C11" s="203">
        <v>12</v>
      </c>
      <c r="D11" s="202">
        <v>75</v>
      </c>
      <c r="E11" s="421" t="s">
        <v>162</v>
      </c>
      <c r="F11" s="426"/>
      <c r="G11" s="426"/>
      <c r="H11" s="427"/>
      <c r="I11"/>
    </row>
    <row r="12" spans="1:10" ht="15.75" x14ac:dyDescent="0.25">
      <c r="A12" s="47" t="s">
        <v>49</v>
      </c>
      <c r="B12" s="22">
        <v>1</v>
      </c>
      <c r="C12" s="5">
        <v>6</v>
      </c>
      <c r="D12" s="22">
        <v>0</v>
      </c>
      <c r="E12" s="328" t="s">
        <v>170</v>
      </c>
      <c r="F12" s="424"/>
      <c r="G12" s="424"/>
      <c r="H12" s="425"/>
      <c r="I12"/>
    </row>
    <row r="13" spans="1:10" ht="51.75" customHeight="1" x14ac:dyDescent="0.25">
      <c r="A13" s="47" t="s">
        <v>179</v>
      </c>
      <c r="B13" s="22">
        <v>2</v>
      </c>
      <c r="C13" s="5">
        <v>20</v>
      </c>
      <c r="D13" s="22">
        <v>10</v>
      </c>
      <c r="E13" s="328" t="s">
        <v>180</v>
      </c>
      <c r="F13" s="424"/>
      <c r="G13" s="424"/>
      <c r="H13" s="425"/>
      <c r="I13"/>
    </row>
    <row r="14" spans="1:10" ht="16.5" thickBot="1" x14ac:dyDescent="0.3">
      <c r="A14" s="47" t="s">
        <v>214</v>
      </c>
      <c r="B14" s="22">
        <v>1</v>
      </c>
      <c r="C14" s="5">
        <v>3</v>
      </c>
      <c r="D14" s="22">
        <v>27</v>
      </c>
      <c r="E14" s="328"/>
      <c r="F14" s="424"/>
      <c r="G14" s="424"/>
      <c r="H14" s="425"/>
      <c r="I14"/>
    </row>
    <row r="15" spans="1:10" ht="15.75" customHeight="1" thickBot="1" x14ac:dyDescent="0.3">
      <c r="A15" s="23" t="s">
        <v>21</v>
      </c>
      <c r="B15" s="24">
        <f>SUM(B6:B14)</f>
        <v>14</v>
      </c>
      <c r="C15" s="24">
        <f>SUM(C6:C14)</f>
        <v>113</v>
      </c>
      <c r="D15" s="24">
        <f>SUM(D6:D14)</f>
        <v>155</v>
      </c>
      <c r="E15" s="435"/>
      <c r="F15" s="436"/>
      <c r="G15" s="436"/>
      <c r="H15" s="437"/>
      <c r="I15"/>
    </row>
    <row r="16" spans="1:10" ht="21.75" customHeight="1" thickBot="1" x14ac:dyDescent="0.25">
      <c r="A16" s="19"/>
      <c r="B16" s="20"/>
      <c r="C16" s="20"/>
      <c r="D16" s="20"/>
      <c r="E16" s="20"/>
      <c r="F16" s="438"/>
      <c r="G16" s="438"/>
      <c r="H16" s="438"/>
      <c r="I16" s="438"/>
      <c r="J16" s="1"/>
    </row>
    <row r="17" spans="1:9" ht="70.5" customHeight="1" thickBot="1" x14ac:dyDescent="0.35">
      <c r="A17" s="26" t="s">
        <v>1</v>
      </c>
      <c r="B17" s="27" t="s">
        <v>2</v>
      </c>
      <c r="C17" s="28" t="s">
        <v>16</v>
      </c>
      <c r="D17" s="28" t="s">
        <v>15</v>
      </c>
      <c r="E17" s="221" t="s">
        <v>328</v>
      </c>
      <c r="F17" s="409" t="s">
        <v>18</v>
      </c>
      <c r="G17" s="410"/>
      <c r="H17" s="410"/>
      <c r="I17" s="411"/>
    </row>
    <row r="18" spans="1:9" s="29" customFormat="1" ht="26.25" customHeight="1" thickBot="1" x14ac:dyDescent="0.35">
      <c r="A18" s="429" t="s">
        <v>3</v>
      </c>
      <c r="B18" s="430"/>
      <c r="C18" s="430"/>
      <c r="D18" s="430"/>
      <c r="E18" s="430"/>
      <c r="F18" s="430"/>
      <c r="G18" s="430"/>
      <c r="H18" s="430"/>
      <c r="I18" s="431"/>
    </row>
    <row r="19" spans="1:9" ht="15.75" x14ac:dyDescent="0.25">
      <c r="A19" s="44" t="s">
        <v>149</v>
      </c>
      <c r="B19" s="5">
        <v>6</v>
      </c>
      <c r="C19" s="5">
        <v>8</v>
      </c>
      <c r="D19" s="5">
        <v>0</v>
      </c>
      <c r="E19" s="80">
        <f>B19*C19*2</f>
        <v>96</v>
      </c>
      <c r="F19" s="328" t="s">
        <v>150</v>
      </c>
      <c r="G19" s="329"/>
      <c r="H19" s="329"/>
      <c r="I19" s="330"/>
    </row>
    <row r="20" spans="1:9" ht="16.5" thickBot="1" x14ac:dyDescent="0.3">
      <c r="A20" s="157" t="s">
        <v>154</v>
      </c>
      <c r="B20" s="10">
        <v>2</v>
      </c>
      <c r="C20" s="10">
        <v>38</v>
      </c>
      <c r="D20" s="10">
        <v>2</v>
      </c>
      <c r="E20" s="79">
        <f>C20*2</f>
        <v>76</v>
      </c>
      <c r="F20" s="432" t="s">
        <v>155</v>
      </c>
      <c r="G20" s="433"/>
      <c r="H20" s="433"/>
      <c r="I20" s="434"/>
    </row>
    <row r="21" spans="1:9" ht="31.5" x14ac:dyDescent="0.25">
      <c r="A21" s="157" t="s">
        <v>179</v>
      </c>
      <c r="B21" s="10">
        <v>39</v>
      </c>
      <c r="C21" s="10">
        <v>390</v>
      </c>
      <c r="D21" s="10">
        <v>0</v>
      </c>
      <c r="E21" s="79">
        <f>C21*2</f>
        <v>780</v>
      </c>
      <c r="F21" s="377" t="s">
        <v>181</v>
      </c>
      <c r="G21" s="378"/>
      <c r="H21" s="378"/>
      <c r="I21" s="379"/>
    </row>
    <row r="22" spans="1:9" ht="15.75" x14ac:dyDescent="0.25">
      <c r="A22" s="157" t="s">
        <v>203</v>
      </c>
      <c r="B22" s="10">
        <v>7</v>
      </c>
      <c r="C22" s="10">
        <v>69</v>
      </c>
      <c r="D22" s="10">
        <v>0</v>
      </c>
      <c r="E22" s="79">
        <f>C22*3</f>
        <v>207</v>
      </c>
      <c r="F22" s="377" t="s">
        <v>204</v>
      </c>
      <c r="G22" s="378"/>
      <c r="H22" s="378"/>
      <c r="I22" s="379"/>
    </row>
    <row r="23" spans="1:9" ht="37.5" customHeight="1" x14ac:dyDescent="0.25">
      <c r="A23" s="157" t="s">
        <v>28</v>
      </c>
      <c r="B23" s="10">
        <v>3</v>
      </c>
      <c r="C23" s="10">
        <v>14</v>
      </c>
      <c r="D23" s="10">
        <v>4</v>
      </c>
      <c r="E23" s="79">
        <f t="shared" ref="E23:E36" si="0">C23*2</f>
        <v>28</v>
      </c>
      <c r="F23" s="377" t="s">
        <v>185</v>
      </c>
      <c r="G23" s="378"/>
      <c r="H23" s="378"/>
      <c r="I23" s="379"/>
    </row>
    <row r="24" spans="1:9" ht="37.5" customHeight="1" x14ac:dyDescent="0.25">
      <c r="A24" s="157" t="s">
        <v>201</v>
      </c>
      <c r="B24" s="10">
        <v>3</v>
      </c>
      <c r="C24" s="10">
        <v>11</v>
      </c>
      <c r="D24" s="10">
        <v>0</v>
      </c>
      <c r="E24" s="79">
        <f t="shared" si="0"/>
        <v>22</v>
      </c>
      <c r="F24" s="377"/>
      <c r="G24" s="378"/>
      <c r="H24" s="378"/>
      <c r="I24" s="379"/>
    </row>
    <row r="25" spans="1:9" ht="67.5" customHeight="1" x14ac:dyDescent="0.25">
      <c r="A25" s="157" t="s">
        <v>29</v>
      </c>
      <c r="B25" s="10">
        <v>9</v>
      </c>
      <c r="C25" s="10">
        <v>13</v>
      </c>
      <c r="D25" s="10">
        <v>0</v>
      </c>
      <c r="E25" s="79">
        <f t="shared" si="0"/>
        <v>26</v>
      </c>
      <c r="F25" s="377" t="s">
        <v>202</v>
      </c>
      <c r="G25" s="378"/>
      <c r="H25" s="378"/>
      <c r="I25" s="379"/>
    </row>
    <row r="26" spans="1:9" ht="118.5" customHeight="1" x14ac:dyDescent="0.25">
      <c r="A26" s="157" t="s">
        <v>191</v>
      </c>
      <c r="B26" s="10"/>
      <c r="C26" s="10"/>
      <c r="D26" s="10"/>
      <c r="E26" s="79">
        <f t="shared" si="0"/>
        <v>0</v>
      </c>
      <c r="F26" s="439" t="s">
        <v>192</v>
      </c>
      <c r="G26" s="440"/>
      <c r="H26" s="440"/>
      <c r="I26" s="441"/>
    </row>
    <row r="27" spans="1:9" ht="33" customHeight="1" x14ac:dyDescent="0.25">
      <c r="A27" s="41" t="s">
        <v>160</v>
      </c>
      <c r="B27" s="5">
        <v>10</v>
      </c>
      <c r="C27" s="5">
        <v>104</v>
      </c>
      <c r="D27" s="5">
        <v>0</v>
      </c>
      <c r="E27" s="79">
        <f t="shared" si="0"/>
        <v>208</v>
      </c>
      <c r="F27" s="412" t="s">
        <v>161</v>
      </c>
      <c r="G27" s="378"/>
      <c r="H27" s="378"/>
      <c r="I27" s="379"/>
    </row>
    <row r="28" spans="1:9" ht="50.25" customHeight="1" x14ac:dyDescent="0.25">
      <c r="A28" s="41" t="s">
        <v>151</v>
      </c>
      <c r="B28" s="5">
        <v>13</v>
      </c>
      <c r="C28" s="5">
        <v>11</v>
      </c>
      <c r="D28" s="5">
        <v>2</v>
      </c>
      <c r="E28" s="79">
        <f t="shared" si="0"/>
        <v>22</v>
      </c>
      <c r="F28" s="412" t="s">
        <v>193</v>
      </c>
      <c r="G28" s="413"/>
      <c r="H28" s="413"/>
      <c r="I28" s="414"/>
    </row>
    <row r="29" spans="1:9" ht="50.25" customHeight="1" x14ac:dyDescent="0.25">
      <c r="A29" s="41" t="s">
        <v>190</v>
      </c>
      <c r="B29" s="5"/>
      <c r="C29" s="5">
        <v>84</v>
      </c>
      <c r="D29" s="5"/>
      <c r="E29" s="79">
        <f t="shared" si="0"/>
        <v>168</v>
      </c>
      <c r="F29" s="412" t="s">
        <v>174</v>
      </c>
      <c r="G29" s="413"/>
      <c r="H29" s="413"/>
      <c r="I29" s="414"/>
    </row>
    <row r="30" spans="1:9" ht="50.25" customHeight="1" x14ac:dyDescent="0.25">
      <c r="A30" s="41" t="s">
        <v>215</v>
      </c>
      <c r="B30" s="5">
        <v>5</v>
      </c>
      <c r="C30" s="5">
        <v>57</v>
      </c>
      <c r="D30" s="5"/>
      <c r="E30" s="79">
        <f>C30*3</f>
        <v>171</v>
      </c>
      <c r="F30" s="412" t="s">
        <v>204</v>
      </c>
      <c r="G30" s="413"/>
      <c r="H30" s="413"/>
      <c r="I30" s="414"/>
    </row>
    <row r="31" spans="1:9" ht="50.25" customHeight="1" x14ac:dyDescent="0.25">
      <c r="A31" s="41" t="s">
        <v>216</v>
      </c>
      <c r="B31" s="5">
        <v>10</v>
      </c>
      <c r="C31" s="5">
        <v>78</v>
      </c>
      <c r="D31" s="5"/>
      <c r="E31" s="79">
        <f>C31*3</f>
        <v>234</v>
      </c>
      <c r="F31" s="412" t="s">
        <v>217</v>
      </c>
      <c r="G31" s="413"/>
      <c r="H31" s="413"/>
      <c r="I31" s="414"/>
    </row>
    <row r="32" spans="1:9" ht="50.25" customHeight="1" x14ac:dyDescent="0.25">
      <c r="A32" s="41" t="s">
        <v>175</v>
      </c>
      <c r="B32" s="5"/>
      <c r="C32" s="5">
        <v>32</v>
      </c>
      <c r="D32" s="5"/>
      <c r="E32" s="79">
        <f t="shared" si="0"/>
        <v>64</v>
      </c>
      <c r="F32" s="412"/>
      <c r="G32" s="413"/>
      <c r="H32" s="413"/>
      <c r="I32" s="414"/>
    </row>
    <row r="33" spans="1:11" ht="15.75" x14ac:dyDescent="0.25">
      <c r="A33" s="41" t="s">
        <v>168</v>
      </c>
      <c r="B33" s="5">
        <v>2</v>
      </c>
      <c r="C33" s="5">
        <v>6</v>
      </c>
      <c r="D33" s="5"/>
      <c r="E33" s="79">
        <f t="shared" si="0"/>
        <v>12</v>
      </c>
      <c r="F33" s="377"/>
      <c r="G33" s="378"/>
      <c r="H33" s="378"/>
      <c r="I33" s="379"/>
    </row>
    <row r="34" spans="1:11" ht="15.75" x14ac:dyDescent="0.25">
      <c r="A34" s="41" t="s">
        <v>177</v>
      </c>
      <c r="B34" s="5"/>
      <c r="C34" s="5"/>
      <c r="D34" s="5"/>
      <c r="E34" s="79">
        <f t="shared" si="0"/>
        <v>0</v>
      </c>
      <c r="F34" s="377" t="s">
        <v>178</v>
      </c>
      <c r="G34" s="378"/>
      <c r="H34" s="378"/>
      <c r="I34" s="379"/>
    </row>
    <row r="35" spans="1:11" ht="15.75" x14ac:dyDescent="0.25">
      <c r="A35" s="44" t="s">
        <v>30</v>
      </c>
      <c r="B35" s="5">
        <v>3</v>
      </c>
      <c r="C35" s="5">
        <v>18</v>
      </c>
      <c r="D35" s="5">
        <v>11</v>
      </c>
      <c r="E35" s="79">
        <f t="shared" si="0"/>
        <v>36</v>
      </c>
      <c r="F35" s="377" t="s">
        <v>169</v>
      </c>
      <c r="G35" s="378"/>
      <c r="H35" s="378"/>
      <c r="I35" s="379"/>
    </row>
    <row r="36" spans="1:11" ht="16.5" thickBot="1" x14ac:dyDescent="0.3">
      <c r="A36" s="52" t="s">
        <v>171</v>
      </c>
      <c r="B36" s="53">
        <v>3</v>
      </c>
      <c r="C36" s="53">
        <v>11</v>
      </c>
      <c r="D36" s="53">
        <v>0</v>
      </c>
      <c r="E36" s="79">
        <f t="shared" si="0"/>
        <v>22</v>
      </c>
      <c r="F36" s="415" t="s">
        <v>172</v>
      </c>
      <c r="G36" s="416"/>
      <c r="H36" s="416"/>
      <c r="I36" s="417"/>
    </row>
    <row r="37" spans="1:11" ht="20.100000000000001" customHeight="1" thickBot="1" x14ac:dyDescent="0.3">
      <c r="A37" s="23" t="s">
        <v>21</v>
      </c>
      <c r="B37" s="24">
        <f>SUM(B19:B36)</f>
        <v>115</v>
      </c>
      <c r="C37" s="24">
        <f>SUM(C19:C36)</f>
        <v>944</v>
      </c>
      <c r="D37" s="24">
        <f>SUM(D19:D36)</f>
        <v>19</v>
      </c>
      <c r="E37" s="24">
        <f>SUM(E19:E36)</f>
        <v>2172</v>
      </c>
      <c r="F37" s="55"/>
      <c r="G37" s="56"/>
      <c r="H37" s="56"/>
      <c r="I37" s="57"/>
    </row>
    <row r="38" spans="1:11" ht="15.75" x14ac:dyDescent="0.25">
      <c r="A38" s="11"/>
      <c r="B38" s="4"/>
      <c r="C38" s="4"/>
      <c r="D38" s="4"/>
      <c r="E38" s="4"/>
      <c r="F38" s="9"/>
      <c r="G38" s="9"/>
      <c r="H38" s="9"/>
      <c r="I38" s="9"/>
    </row>
    <row r="39" spans="1:11" ht="16.5" thickBot="1" x14ac:dyDescent="0.3">
      <c r="A39" s="11"/>
      <c r="B39" s="4"/>
      <c r="C39" s="4"/>
      <c r="D39" s="4"/>
      <c r="E39" s="4"/>
      <c r="F39" s="9"/>
      <c r="G39" s="9"/>
      <c r="H39" s="9"/>
      <c r="I39" s="9"/>
    </row>
    <row r="40" spans="1:11" ht="55.5" customHeight="1" thickBot="1" x14ac:dyDescent="0.35">
      <c r="A40" s="26" t="s">
        <v>1</v>
      </c>
      <c r="B40" s="27" t="s">
        <v>2</v>
      </c>
      <c r="C40" s="28" t="s">
        <v>16</v>
      </c>
      <c r="D40" s="28" t="s">
        <v>15</v>
      </c>
      <c r="E40" s="27" t="s">
        <v>51</v>
      </c>
      <c r="F40" s="409" t="s">
        <v>18</v>
      </c>
      <c r="G40" s="410"/>
      <c r="H40" s="410"/>
      <c r="I40" s="411"/>
    </row>
    <row r="41" spans="1:11" ht="26.25" customHeight="1" thickBot="1" x14ac:dyDescent="0.35">
      <c r="A41" s="428" t="s">
        <v>20</v>
      </c>
      <c r="B41" s="410"/>
      <c r="C41" s="16"/>
      <c r="D41" s="16"/>
      <c r="E41" s="16"/>
      <c r="F41" s="17"/>
      <c r="G41" s="17"/>
      <c r="H41" s="17"/>
      <c r="I41" s="18"/>
    </row>
    <row r="42" spans="1:11" ht="16.5" thickBot="1" x14ac:dyDescent="0.3">
      <c r="A42" s="42" t="s">
        <v>99</v>
      </c>
      <c r="B42" s="5">
        <v>3</v>
      </c>
      <c r="C42" s="5">
        <v>169</v>
      </c>
      <c r="D42" s="5">
        <v>20</v>
      </c>
      <c r="E42" s="80"/>
      <c r="F42" s="328" t="s">
        <v>100</v>
      </c>
      <c r="G42" s="329"/>
      <c r="H42" s="329"/>
      <c r="I42" s="330"/>
      <c r="K42" s="6"/>
    </row>
    <row r="43" spans="1:11" ht="34.5" customHeight="1" x14ac:dyDescent="0.25">
      <c r="A43" s="44" t="s">
        <v>182</v>
      </c>
      <c r="B43" s="5">
        <v>1</v>
      </c>
      <c r="C43" s="5">
        <v>8</v>
      </c>
      <c r="D43" s="5">
        <v>0</v>
      </c>
      <c r="E43" s="79"/>
      <c r="F43" s="418" t="s">
        <v>183</v>
      </c>
      <c r="G43" s="419"/>
      <c r="H43" s="419"/>
      <c r="I43" s="420"/>
      <c r="K43" s="6"/>
    </row>
    <row r="44" spans="1:11" ht="30.75" customHeight="1" x14ac:dyDescent="0.25">
      <c r="A44" s="157" t="s">
        <v>186</v>
      </c>
      <c r="B44" s="5">
        <v>3</v>
      </c>
      <c r="C44" s="5">
        <v>28</v>
      </c>
      <c r="D44" s="5">
        <v>0</v>
      </c>
      <c r="E44" s="80"/>
      <c r="F44" s="328" t="s">
        <v>187</v>
      </c>
      <c r="G44" s="329"/>
      <c r="H44" s="329"/>
      <c r="I44" s="330"/>
      <c r="K44" s="6"/>
    </row>
    <row r="45" spans="1:11" ht="15.6" customHeight="1" x14ac:dyDescent="0.25">
      <c r="A45" s="47" t="s">
        <v>224</v>
      </c>
      <c r="B45" s="202">
        <v>1</v>
      </c>
      <c r="C45" s="203">
        <v>23</v>
      </c>
      <c r="D45" s="202">
        <v>60</v>
      </c>
      <c r="E45" s="204"/>
      <c r="F45" s="421" t="s">
        <v>176</v>
      </c>
      <c r="G45" s="422"/>
      <c r="H45" s="422"/>
      <c r="I45" s="423"/>
    </row>
    <row r="46" spans="1:11" ht="26.25" customHeight="1" x14ac:dyDescent="0.25">
      <c r="A46" s="47" t="s">
        <v>46</v>
      </c>
      <c r="B46" s="22">
        <v>1</v>
      </c>
      <c r="C46" s="5">
        <v>67</v>
      </c>
      <c r="D46" s="22">
        <v>22</v>
      </c>
      <c r="E46" s="80"/>
      <c r="F46" s="328" t="s">
        <v>194</v>
      </c>
      <c r="G46" s="329"/>
      <c r="H46" s="329"/>
      <c r="I46" s="330"/>
      <c r="K46" s="6"/>
    </row>
    <row r="47" spans="1:11" ht="26.25" customHeight="1" thickBot="1" x14ac:dyDescent="0.3">
      <c r="A47" s="47" t="s">
        <v>195</v>
      </c>
      <c r="B47" s="22">
        <v>2</v>
      </c>
      <c r="C47" s="5">
        <v>17</v>
      </c>
      <c r="D47" s="22">
        <v>0</v>
      </c>
      <c r="E47" s="80"/>
      <c r="F47" s="328" t="s">
        <v>196</v>
      </c>
      <c r="G47" s="329"/>
      <c r="H47" s="329"/>
      <c r="I47" s="330"/>
      <c r="K47" s="6"/>
    </row>
    <row r="48" spans="1:11" ht="16.5" thickBot="1" x14ac:dyDescent="0.3">
      <c r="A48" s="25" t="s">
        <v>9</v>
      </c>
      <c r="B48" s="24">
        <f>SUM(B42:B47)</f>
        <v>11</v>
      </c>
      <c r="C48" s="24">
        <f>SUM(C42:C47)</f>
        <v>312</v>
      </c>
      <c r="D48" s="24">
        <f>SUM(D42:D47)</f>
        <v>102</v>
      </c>
      <c r="E48" s="24">
        <f>SUM(E42:E46)</f>
        <v>0</v>
      </c>
      <c r="F48" s="401"/>
      <c r="G48" s="402"/>
      <c r="H48" s="402"/>
      <c r="I48" s="403"/>
    </row>
    <row r="49" spans="1:12" ht="16.5" thickBot="1" x14ac:dyDescent="0.3">
      <c r="A49" s="33"/>
      <c r="B49" s="33"/>
      <c r="C49" s="33"/>
      <c r="D49" s="33"/>
      <c r="E49" s="33"/>
      <c r="G49" s="34"/>
      <c r="H49" s="34"/>
      <c r="I49" s="34"/>
    </row>
    <row r="50" spans="1:12" ht="21.75" thickBot="1" x14ac:dyDescent="0.4">
      <c r="A50" s="404" t="s">
        <v>23</v>
      </c>
      <c r="B50" s="405"/>
      <c r="C50" s="405"/>
      <c r="D50" s="405"/>
      <c r="E50" s="405"/>
      <c r="F50" s="406"/>
      <c r="G50" s="34"/>
      <c r="H50" s="34"/>
      <c r="I50" s="34"/>
    </row>
    <row r="51" spans="1:12" ht="21" x14ac:dyDescent="0.25">
      <c r="A51" s="33"/>
      <c r="B51" s="35" t="s">
        <v>24</v>
      </c>
      <c r="C51" s="36" t="s">
        <v>25</v>
      </c>
      <c r="D51" s="37" t="s">
        <v>26</v>
      </c>
      <c r="E51" s="37" t="s">
        <v>51</v>
      </c>
      <c r="F51" s="34"/>
      <c r="G51" s="34"/>
      <c r="H51" s="34"/>
      <c r="I51"/>
    </row>
    <row r="52" spans="1:12" ht="22.5" customHeight="1" thickBot="1" x14ac:dyDescent="0.3">
      <c r="A52" s="33"/>
      <c r="B52" s="38">
        <f>SUM(B15+B37+B48)</f>
        <v>140</v>
      </c>
      <c r="C52" s="39">
        <f>SUM(C15+C37+C48)</f>
        <v>1369</v>
      </c>
      <c r="D52" s="40">
        <f>SUM(D15+D37+D48)</f>
        <v>276</v>
      </c>
      <c r="E52" s="40">
        <f>SUM(E48)</f>
        <v>0</v>
      </c>
      <c r="F52" s="34"/>
      <c r="G52" s="34"/>
      <c r="H52" s="34"/>
      <c r="I52"/>
    </row>
    <row r="53" spans="1:12" s="2" customFormat="1" ht="18" customHeight="1" x14ac:dyDescent="0.25">
      <c r="A53" s="6"/>
      <c r="B53" s="6"/>
      <c r="C53" s="6"/>
      <c r="D53" s="6"/>
      <c r="E53" s="6"/>
      <c r="F53" s="7"/>
      <c r="G53" s="7"/>
      <c r="H53" s="7"/>
      <c r="I53" s="7"/>
    </row>
    <row r="54" spans="1:12" ht="16.5" thickBot="1" x14ac:dyDescent="0.3">
      <c r="A54" s="8"/>
      <c r="B54" s="8"/>
      <c r="C54" s="4"/>
      <c r="D54" s="4"/>
      <c r="E54" s="4"/>
      <c r="F54" s="7"/>
      <c r="G54" s="4"/>
      <c r="H54" s="4"/>
      <c r="I54" s="9"/>
      <c r="J54" s="9"/>
      <c r="K54" s="9"/>
      <c r="L54" s="9"/>
    </row>
    <row r="55" spans="1:12" ht="19.5" thickBot="1" x14ac:dyDescent="0.35">
      <c r="A55" s="369" t="s">
        <v>12</v>
      </c>
      <c r="B55" s="370"/>
      <c r="C55" s="407" t="s">
        <v>5</v>
      </c>
      <c r="D55" s="408"/>
      <c r="E55" s="408"/>
      <c r="F55" s="408"/>
      <c r="G55" s="408"/>
      <c r="H55" s="409" t="s">
        <v>18</v>
      </c>
      <c r="I55" s="410"/>
      <c r="J55" s="410"/>
      <c r="K55" s="411"/>
    </row>
    <row r="56" spans="1:12" ht="18.75" x14ac:dyDescent="0.3">
      <c r="A56" s="45" t="s">
        <v>4</v>
      </c>
      <c r="B56" s="30" t="s">
        <v>17</v>
      </c>
      <c r="C56" s="393" t="s">
        <v>14</v>
      </c>
      <c r="D56" s="394"/>
      <c r="E56" s="394"/>
      <c r="F56" s="394"/>
      <c r="G56" s="394"/>
      <c r="H56" s="395"/>
      <c r="I56" s="396"/>
      <c r="J56" s="396"/>
      <c r="K56" s="397"/>
    </row>
    <row r="57" spans="1:12" ht="18.75" customHeight="1" x14ac:dyDescent="0.25">
      <c r="A57" s="63" t="s">
        <v>27</v>
      </c>
      <c r="B57" s="63">
        <v>1</v>
      </c>
      <c r="C57" s="398" t="s">
        <v>64</v>
      </c>
      <c r="D57" s="399"/>
      <c r="E57" s="399"/>
      <c r="F57" s="399"/>
      <c r="G57" s="400"/>
      <c r="H57" s="387"/>
      <c r="I57" s="388"/>
      <c r="J57" s="388"/>
      <c r="K57" s="389"/>
    </row>
    <row r="58" spans="1:12" ht="18.75" customHeight="1" x14ac:dyDescent="0.25">
      <c r="A58" s="63" t="s">
        <v>27</v>
      </c>
      <c r="B58" s="63">
        <v>3</v>
      </c>
      <c r="C58" s="374" t="s">
        <v>184</v>
      </c>
      <c r="D58" s="375"/>
      <c r="E58" s="375"/>
      <c r="F58" s="375"/>
      <c r="G58" s="376"/>
      <c r="H58" s="380"/>
      <c r="I58" s="381"/>
      <c r="J58" s="381"/>
      <c r="K58" s="382"/>
    </row>
    <row r="59" spans="1:12" ht="18.75" customHeight="1" x14ac:dyDescent="0.25">
      <c r="A59" s="63" t="s">
        <v>31</v>
      </c>
      <c r="B59" s="63">
        <v>3</v>
      </c>
      <c r="C59" s="374" t="s">
        <v>64</v>
      </c>
      <c r="D59" s="375"/>
      <c r="E59" s="375"/>
      <c r="F59" s="375"/>
      <c r="G59" s="376"/>
      <c r="H59" s="380"/>
      <c r="I59" s="381"/>
      <c r="J59" s="381"/>
      <c r="K59" s="382"/>
    </row>
    <row r="60" spans="1:12" ht="18.75" customHeight="1" x14ac:dyDescent="0.25">
      <c r="A60" s="63" t="s">
        <v>32</v>
      </c>
      <c r="B60" s="63">
        <v>3</v>
      </c>
      <c r="C60" s="374" t="s">
        <v>64</v>
      </c>
      <c r="D60" s="375"/>
      <c r="E60" s="375"/>
      <c r="F60" s="375"/>
      <c r="G60" s="376"/>
      <c r="H60" s="377"/>
      <c r="I60" s="378"/>
      <c r="J60" s="378"/>
      <c r="K60" s="379"/>
    </row>
    <row r="61" spans="1:12" ht="18.75" customHeight="1" x14ac:dyDescent="0.25">
      <c r="A61" s="63" t="s">
        <v>34</v>
      </c>
      <c r="B61" s="63">
        <v>2</v>
      </c>
      <c r="C61" s="374" t="s">
        <v>64</v>
      </c>
      <c r="D61" s="375"/>
      <c r="E61" s="375"/>
      <c r="F61" s="375"/>
      <c r="G61" s="376"/>
      <c r="H61" s="380"/>
      <c r="I61" s="381"/>
      <c r="J61" s="381"/>
      <c r="K61" s="382"/>
    </row>
    <row r="62" spans="1:12" ht="18.75" customHeight="1" x14ac:dyDescent="0.25">
      <c r="A62" s="82" t="s">
        <v>33</v>
      </c>
      <c r="B62" s="63">
        <v>1</v>
      </c>
      <c r="C62" s="374" t="s">
        <v>64</v>
      </c>
      <c r="D62" s="375"/>
      <c r="E62" s="375"/>
      <c r="F62" s="375"/>
      <c r="G62" s="376"/>
      <c r="H62" s="383"/>
      <c r="I62" s="384"/>
      <c r="J62" s="384"/>
      <c r="K62" s="385"/>
    </row>
    <row r="63" spans="1:12" ht="18.75" customHeight="1" x14ac:dyDescent="0.25">
      <c r="A63" s="63" t="s">
        <v>125</v>
      </c>
      <c r="B63" s="63">
        <v>55</v>
      </c>
      <c r="C63" s="374" t="s">
        <v>64</v>
      </c>
      <c r="D63" s="375"/>
      <c r="E63" s="375"/>
      <c r="F63" s="375"/>
      <c r="G63" s="386"/>
      <c r="H63" s="387" t="s">
        <v>126</v>
      </c>
      <c r="I63" s="388"/>
      <c r="J63" s="388"/>
      <c r="K63" s="389"/>
    </row>
    <row r="64" spans="1:12" ht="16.5" customHeight="1" x14ac:dyDescent="0.25">
      <c r="A64" s="63" t="s">
        <v>158</v>
      </c>
      <c r="B64" s="63">
        <v>15</v>
      </c>
      <c r="C64" s="374" t="s">
        <v>156</v>
      </c>
      <c r="D64" s="375"/>
      <c r="E64" s="375"/>
      <c r="F64" s="375"/>
      <c r="G64" s="386"/>
      <c r="H64" s="387" t="s">
        <v>157</v>
      </c>
      <c r="I64" s="388"/>
      <c r="J64" s="388"/>
      <c r="K64" s="389"/>
    </row>
    <row r="65" spans="1:12" ht="16.5" customHeight="1" x14ac:dyDescent="0.25">
      <c r="A65" s="63" t="s">
        <v>173</v>
      </c>
      <c r="B65" s="63">
        <v>1</v>
      </c>
      <c r="C65" s="374" t="s">
        <v>307</v>
      </c>
      <c r="D65" s="375"/>
      <c r="E65" s="375"/>
      <c r="F65" s="375"/>
      <c r="G65" s="386"/>
      <c r="H65" s="387"/>
      <c r="I65" s="388"/>
      <c r="J65" s="388"/>
      <c r="K65" s="389"/>
    </row>
    <row r="66" spans="1:12" ht="16.5" customHeight="1" x14ac:dyDescent="0.25">
      <c r="A66" s="201" t="s">
        <v>197</v>
      </c>
      <c r="B66" s="63">
        <v>1</v>
      </c>
      <c r="C66" s="374" t="s">
        <v>198</v>
      </c>
      <c r="D66" s="375"/>
      <c r="E66" s="375"/>
      <c r="F66" s="375"/>
      <c r="G66" s="386"/>
      <c r="H66" s="387" t="s">
        <v>199</v>
      </c>
      <c r="I66" s="388"/>
      <c r="J66" s="388"/>
      <c r="K66" s="389"/>
    </row>
    <row r="67" spans="1:12" ht="16.5" customHeight="1" x14ac:dyDescent="0.25">
      <c r="A67" s="63" t="s">
        <v>209</v>
      </c>
      <c r="B67" s="63">
        <v>1</v>
      </c>
      <c r="C67" s="374" t="s">
        <v>64</v>
      </c>
      <c r="D67" s="375"/>
      <c r="E67" s="375"/>
      <c r="F67" s="375"/>
      <c r="G67" s="386"/>
      <c r="H67" s="387" t="s">
        <v>210</v>
      </c>
      <c r="I67" s="388"/>
      <c r="J67" s="388"/>
      <c r="K67" s="389"/>
    </row>
    <row r="68" spans="1:12" ht="16.5" customHeight="1" thickBot="1" x14ac:dyDescent="0.3">
      <c r="A68" s="63" t="s">
        <v>306</v>
      </c>
      <c r="B68" s="63">
        <v>1</v>
      </c>
      <c r="C68" s="374" t="s">
        <v>308</v>
      </c>
      <c r="D68" s="375"/>
      <c r="E68" s="375"/>
      <c r="F68" s="375"/>
      <c r="G68" s="386"/>
      <c r="H68" s="387" t="s">
        <v>309</v>
      </c>
      <c r="I68" s="388"/>
      <c r="J68" s="388"/>
      <c r="K68" s="389"/>
    </row>
    <row r="69" spans="1:12" ht="19.5" customHeight="1" thickBot="1" x14ac:dyDescent="0.3">
      <c r="A69" s="84" t="s">
        <v>9</v>
      </c>
      <c r="B69" s="85">
        <f>SUM(B57:B68)</f>
        <v>87</v>
      </c>
      <c r="C69" s="390"/>
      <c r="D69" s="391"/>
      <c r="E69" s="391"/>
      <c r="F69" s="391"/>
      <c r="G69" s="391"/>
      <c r="H69" s="391"/>
      <c r="I69" s="391"/>
      <c r="J69" s="391"/>
      <c r="K69" s="392"/>
    </row>
    <row r="70" spans="1:12" ht="19.5" customHeight="1" thickBot="1" x14ac:dyDescent="0.3">
      <c r="A70" s="66"/>
      <c r="B70" s="66"/>
      <c r="C70" s="64"/>
      <c r="D70" s="64"/>
      <c r="E70" s="64"/>
      <c r="F70" s="64"/>
      <c r="G70" s="64"/>
      <c r="H70" s="64"/>
      <c r="I70" s="67"/>
      <c r="J70" s="66"/>
    </row>
    <row r="71" spans="1:12" ht="38.25" thickBot="1" x14ac:dyDescent="0.35">
      <c r="A71" s="369" t="s">
        <v>36</v>
      </c>
      <c r="B71" s="370"/>
      <c r="C71" s="68" t="s">
        <v>37</v>
      </c>
      <c r="D71" s="68" t="s">
        <v>38</v>
      </c>
      <c r="E71" s="71" t="s">
        <v>39</v>
      </c>
      <c r="F71" s="371" t="s">
        <v>42</v>
      </c>
      <c r="G71" s="372"/>
      <c r="H71" s="373"/>
      <c r="I71"/>
    </row>
    <row r="72" spans="1:12" ht="16.5" thickBot="1" x14ac:dyDescent="0.3">
      <c r="A72" s="354" t="s">
        <v>40</v>
      </c>
      <c r="B72" s="355"/>
      <c r="C72" s="88">
        <v>3498</v>
      </c>
      <c r="D72" s="88">
        <v>2030</v>
      </c>
      <c r="E72" s="89">
        <v>4</v>
      </c>
      <c r="F72" s="356" t="s">
        <v>43</v>
      </c>
      <c r="G72" s="357"/>
      <c r="H72" s="358"/>
      <c r="I72"/>
    </row>
    <row r="73" spans="1:12" ht="16.5" thickBot="1" x14ac:dyDescent="0.3">
      <c r="A73" s="354" t="s">
        <v>41</v>
      </c>
      <c r="B73" s="355"/>
      <c r="C73" s="88">
        <v>363</v>
      </c>
      <c r="D73" s="88">
        <v>247</v>
      </c>
      <c r="E73" s="89">
        <v>2</v>
      </c>
      <c r="F73" s="359" t="s">
        <v>44</v>
      </c>
      <c r="G73" s="360"/>
      <c r="H73" s="361"/>
      <c r="I73"/>
    </row>
    <row r="74" spans="1:12" ht="16.5" thickBot="1" x14ac:dyDescent="0.3">
      <c r="A74" s="333" t="s">
        <v>55</v>
      </c>
      <c r="B74" s="334"/>
      <c r="C74" s="88">
        <f>SUM(C72:C73)</f>
        <v>3861</v>
      </c>
      <c r="D74" s="88">
        <f>SUM(D72:D73)</f>
        <v>2277</v>
      </c>
      <c r="E74" s="88">
        <f>SUM(E72:E73)</f>
        <v>6</v>
      </c>
      <c r="F74" s="359"/>
      <c r="G74" s="360"/>
      <c r="H74" s="361"/>
      <c r="I74"/>
    </row>
    <row r="75" spans="1:12" ht="16.5" thickBot="1" x14ac:dyDescent="0.3">
      <c r="A75" s="51"/>
      <c r="B75" s="7"/>
      <c r="C75" s="1"/>
      <c r="D75" s="1"/>
      <c r="E75" s="1"/>
      <c r="F75" s="1"/>
      <c r="G75" s="1"/>
      <c r="H75" s="1"/>
      <c r="J75" s="1"/>
      <c r="K75" s="1"/>
      <c r="L75" s="1"/>
    </row>
    <row r="76" spans="1:12" ht="16.5" thickBot="1" x14ac:dyDescent="0.3">
      <c r="A76" s="346" t="s">
        <v>11</v>
      </c>
      <c r="B76" s="347"/>
      <c r="C76" s="362" t="s">
        <v>5</v>
      </c>
      <c r="D76" s="363"/>
      <c r="E76" s="363"/>
      <c r="F76" s="363"/>
      <c r="G76" s="363"/>
      <c r="H76" s="363"/>
      <c r="I76" s="363"/>
      <c r="J76" s="364"/>
      <c r="K76" s="365" t="s">
        <v>18</v>
      </c>
      <c r="L76" s="366"/>
    </row>
    <row r="77" spans="1:12" ht="15.75" x14ac:dyDescent="0.25">
      <c r="A77" s="339" t="s">
        <v>4</v>
      </c>
      <c r="B77" s="340"/>
      <c r="C77" s="12" t="s">
        <v>22</v>
      </c>
      <c r="D77" s="12" t="s">
        <v>50</v>
      </c>
      <c r="E77" s="12" t="s">
        <v>6</v>
      </c>
      <c r="F77" s="12" t="s">
        <v>7</v>
      </c>
      <c r="G77" s="12" t="s">
        <v>8</v>
      </c>
      <c r="H77" s="12" t="s">
        <v>52</v>
      </c>
      <c r="I77" s="12" t="s">
        <v>13</v>
      </c>
      <c r="J77" s="367"/>
      <c r="K77" s="368"/>
    </row>
    <row r="78" spans="1:12" ht="15.75" x14ac:dyDescent="0.25">
      <c r="A78" s="352" t="s">
        <v>90</v>
      </c>
      <c r="B78" s="336"/>
      <c r="C78" s="62"/>
      <c r="D78" s="62"/>
      <c r="E78" s="62"/>
      <c r="F78" s="62"/>
      <c r="G78" s="31"/>
      <c r="H78" s="50">
        <v>67</v>
      </c>
      <c r="I78" s="50"/>
      <c r="J78" s="328" t="s">
        <v>89</v>
      </c>
      <c r="K78" s="353"/>
    </row>
    <row r="79" spans="1:12" ht="15.6" customHeight="1" x14ac:dyDescent="0.25">
      <c r="A79" s="352" t="s">
        <v>32</v>
      </c>
      <c r="B79" s="336"/>
      <c r="C79" s="73"/>
      <c r="D79" s="73"/>
      <c r="E79" s="73"/>
      <c r="F79" s="73"/>
      <c r="G79" s="74"/>
      <c r="H79" s="75">
        <v>20</v>
      </c>
      <c r="I79" s="75" t="s">
        <v>131</v>
      </c>
      <c r="J79" s="328" t="s">
        <v>132</v>
      </c>
      <c r="K79" s="353"/>
    </row>
    <row r="80" spans="1:12" ht="15.6" customHeight="1" x14ac:dyDescent="0.25">
      <c r="A80" s="335" t="s">
        <v>120</v>
      </c>
      <c r="B80" s="336"/>
      <c r="C80" s="31"/>
      <c r="D80" s="31"/>
      <c r="E80" s="31"/>
      <c r="F80" s="31"/>
      <c r="G80" s="31"/>
      <c r="H80" s="31"/>
      <c r="I80" s="31" t="s">
        <v>121</v>
      </c>
      <c r="J80" s="328" t="s">
        <v>122</v>
      </c>
      <c r="K80" s="353"/>
    </row>
    <row r="81" spans="1:11" ht="15.75" x14ac:dyDescent="0.25">
      <c r="A81" s="335" t="s">
        <v>142</v>
      </c>
      <c r="B81" s="336"/>
      <c r="C81" s="31"/>
      <c r="D81" s="31"/>
      <c r="E81" s="31"/>
      <c r="F81" s="31"/>
      <c r="G81" s="31"/>
      <c r="H81" s="31"/>
      <c r="I81" s="31" t="s">
        <v>123</v>
      </c>
      <c r="J81" s="328" t="s">
        <v>124</v>
      </c>
      <c r="K81" s="353"/>
    </row>
    <row r="82" spans="1:11" ht="15.75" x14ac:dyDescent="0.25">
      <c r="A82" s="335" t="s">
        <v>143</v>
      </c>
      <c r="B82" s="336"/>
      <c r="C82" s="31"/>
      <c r="D82" s="31"/>
      <c r="E82" s="31">
        <v>10</v>
      </c>
      <c r="F82" s="31"/>
      <c r="G82" s="31"/>
      <c r="H82" s="31"/>
      <c r="I82" s="31"/>
      <c r="J82" s="328" t="s">
        <v>135</v>
      </c>
      <c r="K82" s="353"/>
    </row>
    <row r="83" spans="1:11" ht="15.75" x14ac:dyDescent="0.25">
      <c r="A83" s="352" t="s">
        <v>200</v>
      </c>
      <c r="B83" s="336"/>
      <c r="C83" s="31"/>
      <c r="D83" s="31"/>
      <c r="E83" s="31">
        <v>6</v>
      </c>
      <c r="F83" s="31"/>
      <c r="G83" s="31"/>
      <c r="H83" s="31"/>
      <c r="I83" s="31"/>
      <c r="J83" s="328"/>
      <c r="K83" s="353"/>
    </row>
    <row r="84" spans="1:11" ht="15.75" x14ac:dyDescent="0.25">
      <c r="A84" s="352" t="s">
        <v>129</v>
      </c>
      <c r="B84" s="336"/>
      <c r="C84" s="31"/>
      <c r="D84" s="31"/>
      <c r="E84" s="31"/>
      <c r="F84" s="31"/>
      <c r="G84" s="31"/>
      <c r="H84" s="31">
        <v>600</v>
      </c>
      <c r="I84" s="31"/>
      <c r="J84" s="328" t="s">
        <v>130</v>
      </c>
      <c r="K84" s="353"/>
    </row>
    <row r="85" spans="1:11" ht="15.75" x14ac:dyDescent="0.25">
      <c r="A85" s="335" t="s">
        <v>133</v>
      </c>
      <c r="B85" s="336"/>
      <c r="C85" s="31"/>
      <c r="D85" s="31"/>
      <c r="E85" s="31"/>
      <c r="F85" s="31"/>
      <c r="G85" s="31"/>
      <c r="H85" s="31"/>
      <c r="I85" s="31" t="s">
        <v>134</v>
      </c>
      <c r="J85" s="328" t="s">
        <v>188</v>
      </c>
      <c r="K85" s="353"/>
    </row>
    <row r="86" spans="1:11" ht="15.75" x14ac:dyDescent="0.25">
      <c r="A86" s="335" t="s">
        <v>144</v>
      </c>
      <c r="B86" s="336"/>
      <c r="C86" s="31">
        <v>10</v>
      </c>
      <c r="D86" s="31"/>
      <c r="E86" s="31"/>
      <c r="F86" s="31"/>
      <c r="G86" s="31"/>
      <c r="H86" s="31"/>
      <c r="I86" s="31"/>
      <c r="J86" s="328" t="s">
        <v>136</v>
      </c>
      <c r="K86" s="353"/>
    </row>
    <row r="87" spans="1:11" ht="15.75" x14ac:dyDescent="0.25">
      <c r="A87" s="335" t="s">
        <v>145</v>
      </c>
      <c r="B87" s="336"/>
      <c r="C87" s="31"/>
      <c r="D87" s="31"/>
      <c r="E87" s="31">
        <v>2</v>
      </c>
      <c r="F87" s="31"/>
      <c r="G87" s="31"/>
      <c r="H87" s="31">
        <v>2</v>
      </c>
      <c r="I87" s="31" t="s">
        <v>137</v>
      </c>
      <c r="J87" s="328" t="s">
        <v>138</v>
      </c>
      <c r="K87" s="353"/>
    </row>
    <row r="88" spans="1:11" ht="15.75" x14ac:dyDescent="0.25">
      <c r="A88" s="335" t="s">
        <v>146</v>
      </c>
      <c r="B88" s="336"/>
      <c r="C88" s="31"/>
      <c r="D88" s="31"/>
      <c r="E88" s="31"/>
      <c r="F88" s="31"/>
      <c r="G88" s="31"/>
      <c r="H88" s="31"/>
      <c r="I88" s="31" t="s">
        <v>139</v>
      </c>
      <c r="J88" s="328" t="s">
        <v>140</v>
      </c>
      <c r="K88" s="353"/>
    </row>
    <row r="89" spans="1:11" ht="15.75" x14ac:dyDescent="0.25">
      <c r="A89" s="335" t="s">
        <v>147</v>
      </c>
      <c r="B89" s="336"/>
      <c r="C89" s="31"/>
      <c r="D89" s="31"/>
      <c r="E89" s="31"/>
      <c r="F89" s="31"/>
      <c r="G89" s="31"/>
      <c r="H89" s="31">
        <v>3</v>
      </c>
      <c r="I89" s="31" t="s">
        <v>141</v>
      </c>
      <c r="J89" s="328" t="s">
        <v>140</v>
      </c>
      <c r="K89" s="353"/>
    </row>
    <row r="90" spans="1:11" ht="15.75" x14ac:dyDescent="0.25">
      <c r="A90" s="335" t="s">
        <v>148</v>
      </c>
      <c r="B90" s="336"/>
      <c r="C90" s="31"/>
      <c r="D90" s="31"/>
      <c r="E90" s="31">
        <v>3</v>
      </c>
      <c r="F90" s="31"/>
      <c r="G90" s="31"/>
      <c r="H90" s="31"/>
      <c r="I90" s="31"/>
      <c r="J90" s="328" t="s">
        <v>140</v>
      </c>
      <c r="K90" s="353"/>
    </row>
    <row r="91" spans="1:11" ht="16.5" thickBot="1" x14ac:dyDescent="0.3">
      <c r="A91" s="342" t="s">
        <v>163</v>
      </c>
      <c r="B91" s="343"/>
      <c r="C91" s="31"/>
      <c r="D91" s="31">
        <v>2</v>
      </c>
      <c r="E91" s="31"/>
      <c r="F91" s="31"/>
      <c r="G91" s="31"/>
      <c r="H91" s="31"/>
      <c r="I91" s="31" t="s">
        <v>164</v>
      </c>
      <c r="J91" s="328"/>
      <c r="K91" s="353"/>
    </row>
    <row r="92" spans="1:11" ht="16.5" thickBot="1" x14ac:dyDescent="0.3">
      <c r="A92" s="344" t="s">
        <v>21</v>
      </c>
      <c r="B92" s="345"/>
      <c r="C92" s="32">
        <f t="shared" ref="C92:H92" si="1">SUM(C78:C91)</f>
        <v>10</v>
      </c>
      <c r="D92" s="32">
        <f t="shared" si="1"/>
        <v>2</v>
      </c>
      <c r="E92" s="32">
        <f t="shared" si="1"/>
        <v>21</v>
      </c>
      <c r="F92" s="32">
        <f t="shared" si="1"/>
        <v>0</v>
      </c>
      <c r="G92" s="32">
        <f t="shared" si="1"/>
        <v>0</v>
      </c>
      <c r="H92" s="32">
        <f t="shared" si="1"/>
        <v>692</v>
      </c>
      <c r="I92" s="32">
        <f>COUNTIF(I78:I91, "&lt;&gt;")</f>
        <v>8</v>
      </c>
      <c r="J92" s="64"/>
      <c r="K92" s="64"/>
    </row>
    <row r="93" spans="1:11" ht="13.5" thickBot="1" x14ac:dyDescent="0.25"/>
    <row r="94" spans="1:11" ht="19.5" thickBot="1" x14ac:dyDescent="0.35">
      <c r="A94" s="76" t="s">
        <v>95</v>
      </c>
      <c r="B94" s="77"/>
      <c r="C94" s="77"/>
      <c r="D94" s="77"/>
      <c r="E94" s="77"/>
      <c r="F94" s="78"/>
    </row>
    <row r="95" spans="1:11" ht="15.75" x14ac:dyDescent="0.25">
      <c r="A95" s="351"/>
      <c r="B95" s="351"/>
      <c r="C95" s="199" t="s">
        <v>17</v>
      </c>
    </row>
    <row r="96" spans="1:11" ht="15.75" x14ac:dyDescent="0.25">
      <c r="A96" s="335" t="s">
        <v>96</v>
      </c>
      <c r="B96" s="352"/>
      <c r="C96" s="200">
        <v>38</v>
      </c>
    </row>
    <row r="97" spans="1:13" ht="13.5" thickBot="1" x14ac:dyDescent="0.25"/>
    <row r="98" spans="1:13" ht="16.5" thickBot="1" x14ac:dyDescent="0.3">
      <c r="A98" s="346" t="s">
        <v>53</v>
      </c>
      <c r="B98" s="347"/>
      <c r="C98" s="348" t="s">
        <v>5</v>
      </c>
      <c r="D98" s="349"/>
      <c r="E98" s="349"/>
      <c r="F98" s="349"/>
      <c r="G98" s="349"/>
      <c r="H98" s="349"/>
      <c r="I98" s="349"/>
      <c r="J98" s="349"/>
      <c r="K98" s="350"/>
      <c r="L98" s="90"/>
      <c r="M98" s="91" t="s">
        <v>45</v>
      </c>
    </row>
    <row r="99" spans="1:13" ht="47.25" x14ac:dyDescent="0.25">
      <c r="A99" s="339" t="s">
        <v>4</v>
      </c>
      <c r="B99" s="340"/>
      <c r="C99" s="12" t="s">
        <v>22</v>
      </c>
      <c r="D99" s="12" t="s">
        <v>50</v>
      </c>
      <c r="E99" s="12" t="s">
        <v>6</v>
      </c>
      <c r="F99" s="12" t="s">
        <v>7</v>
      </c>
      <c r="G99" s="12" t="s">
        <v>8</v>
      </c>
      <c r="H99" s="12" t="s">
        <v>52</v>
      </c>
      <c r="I99" s="65" t="s">
        <v>35</v>
      </c>
      <c r="J99" s="65" t="s">
        <v>13</v>
      </c>
      <c r="K99" s="65" t="s">
        <v>47</v>
      </c>
      <c r="L99" s="92"/>
    </row>
    <row r="100" spans="1:13" ht="15.75" x14ac:dyDescent="0.25">
      <c r="A100" s="335" t="s">
        <v>81</v>
      </c>
      <c r="B100" s="336"/>
      <c r="C100" s="31" t="s">
        <v>54</v>
      </c>
      <c r="D100" s="31"/>
      <c r="E100" s="31">
        <v>5</v>
      </c>
      <c r="F100" s="31">
        <v>2</v>
      </c>
      <c r="G100" s="31"/>
      <c r="H100" s="31">
        <v>26</v>
      </c>
      <c r="I100" s="93">
        <v>82</v>
      </c>
      <c r="J100" s="93" t="s">
        <v>119</v>
      </c>
      <c r="K100" s="94"/>
      <c r="L100" s="94"/>
    </row>
    <row r="101" spans="1:13" ht="78.75" x14ac:dyDescent="0.25">
      <c r="A101" s="335" t="s">
        <v>87</v>
      </c>
      <c r="B101" s="336"/>
      <c r="C101" s="31"/>
      <c r="D101" s="31"/>
      <c r="E101" s="31">
        <v>10</v>
      </c>
      <c r="F101" s="31">
        <v>7</v>
      </c>
      <c r="G101" s="31">
        <v>4</v>
      </c>
      <c r="H101" s="31">
        <v>59</v>
      </c>
      <c r="I101" s="93" t="s">
        <v>189</v>
      </c>
      <c r="J101" s="93" t="s">
        <v>88</v>
      </c>
      <c r="K101" s="94"/>
      <c r="L101" s="93" t="s">
        <v>86</v>
      </c>
    </row>
    <row r="102" spans="1:13" ht="15.75" x14ac:dyDescent="0.25">
      <c r="A102" s="335" t="s">
        <v>101</v>
      </c>
      <c r="B102" s="336"/>
      <c r="C102" s="31"/>
      <c r="D102" s="31"/>
      <c r="E102" s="31"/>
      <c r="F102" s="31"/>
      <c r="G102" s="31"/>
      <c r="H102" s="31"/>
      <c r="I102" s="94">
        <v>356</v>
      </c>
      <c r="J102" s="94"/>
      <c r="K102" s="94"/>
      <c r="L102" s="94"/>
    </row>
    <row r="103" spans="1:13" ht="15.75" x14ac:dyDescent="0.25">
      <c r="A103" s="335" t="s">
        <v>114</v>
      </c>
      <c r="B103" s="336"/>
      <c r="C103" s="31">
        <v>140</v>
      </c>
      <c r="D103" s="31"/>
      <c r="E103" s="31">
        <v>5</v>
      </c>
      <c r="F103" s="31">
        <v>3</v>
      </c>
      <c r="G103" s="31"/>
      <c r="H103" s="31">
        <v>8</v>
      </c>
      <c r="I103" s="93">
        <v>144.5</v>
      </c>
      <c r="J103" s="94"/>
      <c r="K103" s="93"/>
      <c r="L103" s="93"/>
    </row>
    <row r="104" spans="1:13" ht="15.75" x14ac:dyDescent="0.25">
      <c r="A104" s="341" t="s">
        <v>115</v>
      </c>
      <c r="B104" s="341"/>
      <c r="C104" s="31"/>
      <c r="D104" s="31"/>
      <c r="E104" s="31"/>
      <c r="F104" s="31"/>
      <c r="G104" s="31"/>
      <c r="H104" s="31"/>
      <c r="I104" s="95">
        <v>480</v>
      </c>
      <c r="J104" s="94"/>
      <c r="K104" s="94"/>
      <c r="L104" s="94"/>
    </row>
    <row r="105" spans="1:13" ht="15.75" x14ac:dyDescent="0.25">
      <c r="A105" s="335" t="s">
        <v>118</v>
      </c>
      <c r="B105" s="336"/>
      <c r="C105" s="31"/>
      <c r="D105" s="31"/>
      <c r="E105" s="31"/>
      <c r="F105" s="31"/>
      <c r="G105" s="31"/>
      <c r="H105" s="31"/>
      <c r="I105" s="95">
        <v>81</v>
      </c>
      <c r="J105" s="94"/>
      <c r="K105" s="93"/>
      <c r="L105" s="94"/>
    </row>
    <row r="106" spans="1:13" ht="16.5" thickBot="1" x14ac:dyDescent="0.3">
      <c r="A106" s="337" t="s">
        <v>128</v>
      </c>
      <c r="B106" s="338"/>
      <c r="C106" s="31"/>
      <c r="D106" s="31"/>
      <c r="E106" s="31">
        <v>6</v>
      </c>
      <c r="F106" s="31">
        <v>4</v>
      </c>
      <c r="G106" s="31"/>
      <c r="H106" s="31"/>
      <c r="I106" s="95"/>
      <c r="J106" s="94"/>
      <c r="K106" s="94" t="s">
        <v>127</v>
      </c>
      <c r="L106" s="94"/>
    </row>
    <row r="107" spans="1:13" ht="16.5" thickBot="1" x14ac:dyDescent="0.3">
      <c r="A107" s="331" t="s">
        <v>48</v>
      </c>
      <c r="B107" s="332"/>
      <c r="C107" s="24">
        <f t="shared" ref="C107:I107" si="2">SUM(C100:C106)</f>
        <v>140</v>
      </c>
      <c r="D107" s="24">
        <f t="shared" si="2"/>
        <v>0</v>
      </c>
      <c r="E107" s="24">
        <f t="shared" si="2"/>
        <v>26</v>
      </c>
      <c r="F107" s="24">
        <f t="shared" si="2"/>
        <v>16</v>
      </c>
      <c r="G107" s="24">
        <f t="shared" si="2"/>
        <v>4</v>
      </c>
      <c r="H107" s="24">
        <f t="shared" si="2"/>
        <v>93</v>
      </c>
      <c r="I107" s="24">
        <f t="shared" si="2"/>
        <v>1143.5</v>
      </c>
      <c r="J107" s="24">
        <f>COUNTIF(J100:J106,"&lt;&gt;")</f>
        <v>2</v>
      </c>
      <c r="K107" s="24"/>
      <c r="L107" s="72"/>
    </row>
    <row r="108" spans="1:13" ht="15.75" x14ac:dyDescent="0.25">
      <c r="A108" s="160" t="s">
        <v>78</v>
      </c>
      <c r="I108"/>
      <c r="J108" s="1"/>
    </row>
  </sheetData>
  <mergeCells count="131">
    <mergeCell ref="A1:C1"/>
    <mergeCell ref="D1:H1"/>
    <mergeCell ref="A3:B3"/>
    <mergeCell ref="C3:D3"/>
    <mergeCell ref="E4:H4"/>
    <mergeCell ref="E6:H6"/>
    <mergeCell ref="E7:H7"/>
    <mergeCell ref="E8:H8"/>
    <mergeCell ref="E9:H9"/>
    <mergeCell ref="E10:H10"/>
    <mergeCell ref="E11:H11"/>
    <mergeCell ref="E12:H12"/>
    <mergeCell ref="E13:H13"/>
    <mergeCell ref="E14:H14"/>
    <mergeCell ref="A41:B41"/>
    <mergeCell ref="F17:I17"/>
    <mergeCell ref="A18:I18"/>
    <mergeCell ref="F19:I19"/>
    <mergeCell ref="F20:I20"/>
    <mergeCell ref="F27:I27"/>
    <mergeCell ref="E15:H15"/>
    <mergeCell ref="F16:I16"/>
    <mergeCell ref="F21:I21"/>
    <mergeCell ref="F23:I23"/>
    <mergeCell ref="F24:I24"/>
    <mergeCell ref="F26:I26"/>
    <mergeCell ref="F30:I30"/>
    <mergeCell ref="F25:I25"/>
    <mergeCell ref="F22:I22"/>
    <mergeCell ref="F31:I31"/>
    <mergeCell ref="F46:I46"/>
    <mergeCell ref="F28:I28"/>
    <mergeCell ref="F33:I33"/>
    <mergeCell ref="F35:I35"/>
    <mergeCell ref="F36:I36"/>
    <mergeCell ref="F40:I40"/>
    <mergeCell ref="F42:I42"/>
    <mergeCell ref="F43:I43"/>
    <mergeCell ref="F44:I44"/>
    <mergeCell ref="F29:I29"/>
    <mergeCell ref="F32:I32"/>
    <mergeCell ref="F34:I34"/>
    <mergeCell ref="F45:I45"/>
    <mergeCell ref="C56:G56"/>
    <mergeCell ref="H56:K56"/>
    <mergeCell ref="C57:G57"/>
    <mergeCell ref="H57:K57"/>
    <mergeCell ref="C59:G59"/>
    <mergeCell ref="H59:K59"/>
    <mergeCell ref="F48:I48"/>
    <mergeCell ref="A50:F50"/>
    <mergeCell ref="A55:B55"/>
    <mergeCell ref="C55:G55"/>
    <mergeCell ref="H55:K55"/>
    <mergeCell ref="C58:G58"/>
    <mergeCell ref="H58:K58"/>
    <mergeCell ref="A71:B71"/>
    <mergeCell ref="F71:H71"/>
    <mergeCell ref="C60:G60"/>
    <mergeCell ref="H60:K60"/>
    <mergeCell ref="C61:G61"/>
    <mergeCell ref="H61:K61"/>
    <mergeCell ref="C62:G62"/>
    <mergeCell ref="H62:K62"/>
    <mergeCell ref="C63:G63"/>
    <mergeCell ref="H63:K63"/>
    <mergeCell ref="C64:G64"/>
    <mergeCell ref="H64:K64"/>
    <mergeCell ref="C69:K69"/>
    <mergeCell ref="C65:G65"/>
    <mergeCell ref="H65:K65"/>
    <mergeCell ref="C66:G66"/>
    <mergeCell ref="H66:K66"/>
    <mergeCell ref="C67:G67"/>
    <mergeCell ref="H67:K67"/>
    <mergeCell ref="C68:G68"/>
    <mergeCell ref="H68:K68"/>
    <mergeCell ref="J79:K79"/>
    <mergeCell ref="A72:B72"/>
    <mergeCell ref="F72:H72"/>
    <mergeCell ref="A73:B73"/>
    <mergeCell ref="F73:H73"/>
    <mergeCell ref="A76:B76"/>
    <mergeCell ref="C76:J76"/>
    <mergeCell ref="K76:L76"/>
    <mergeCell ref="A77:B77"/>
    <mergeCell ref="J77:K77"/>
    <mergeCell ref="A78:B78"/>
    <mergeCell ref="J78:K78"/>
    <mergeCell ref="F74:H74"/>
    <mergeCell ref="A79:B79"/>
    <mergeCell ref="J82:K82"/>
    <mergeCell ref="J84:K84"/>
    <mergeCell ref="J85:K85"/>
    <mergeCell ref="J86:K86"/>
    <mergeCell ref="J80:K80"/>
    <mergeCell ref="J91:K91"/>
    <mergeCell ref="A87:B87"/>
    <mergeCell ref="A88:B88"/>
    <mergeCell ref="A89:B89"/>
    <mergeCell ref="A90:B90"/>
    <mergeCell ref="J87:K87"/>
    <mergeCell ref="J88:K88"/>
    <mergeCell ref="J89:K89"/>
    <mergeCell ref="J90:K90"/>
    <mergeCell ref="J83:K83"/>
    <mergeCell ref="A83:B83"/>
    <mergeCell ref="F47:I47"/>
    <mergeCell ref="A107:B107"/>
    <mergeCell ref="A74:B74"/>
    <mergeCell ref="A105:B105"/>
    <mergeCell ref="A106:B106"/>
    <mergeCell ref="A99:B99"/>
    <mergeCell ref="A100:B100"/>
    <mergeCell ref="A101:B101"/>
    <mergeCell ref="A102:B102"/>
    <mergeCell ref="A103:B103"/>
    <mergeCell ref="A104:B104"/>
    <mergeCell ref="A91:B91"/>
    <mergeCell ref="A92:B92"/>
    <mergeCell ref="A98:B98"/>
    <mergeCell ref="C98:K98"/>
    <mergeCell ref="A80:B80"/>
    <mergeCell ref="A95:B95"/>
    <mergeCell ref="A96:B96"/>
    <mergeCell ref="A81:B81"/>
    <mergeCell ref="A82:B82"/>
    <mergeCell ref="A84:B84"/>
    <mergeCell ref="A85:B85"/>
    <mergeCell ref="A86:B86"/>
    <mergeCell ref="J81:K81"/>
  </mergeCells>
  <hyperlinks>
    <hyperlink ref="F72" r:id="rId1" xr:uid="{00000000-0004-0000-0000-000000000000}"/>
    <hyperlink ref="F73" r:id="rId2" xr:uid="{00000000-0004-0000-0000-000001000000}"/>
  </hyperlinks>
  <pageMargins left="0.23622047244094491" right="0.23622047244094491" top="0.74803149606299213" bottom="0.74803149606299213" header="0.31496062992125984" footer="0.31496062992125984"/>
  <pageSetup paperSize="8" scale="54" orientation="portrait" r:id="rId3"/>
  <headerFooter alignWithMargins="0"/>
  <colBreaks count="1" manualBreakCount="1">
    <brk id="8" max="7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06"/>
  <sheetViews>
    <sheetView topLeftCell="A25" zoomScale="70" zoomScaleNormal="70" workbookViewId="0">
      <selection activeCell="C28" sqref="C28"/>
    </sheetView>
  </sheetViews>
  <sheetFormatPr defaultRowHeight="12.75" x14ac:dyDescent="0.2"/>
  <cols>
    <col min="1" max="1" width="36" bestFit="1" customWidth="1"/>
    <col min="2" max="2" width="17.5703125" bestFit="1" customWidth="1"/>
    <col min="3" max="3" width="16.85546875" customWidth="1"/>
    <col min="4" max="4" width="12.42578125" customWidth="1"/>
    <col min="5" max="5" width="12.7109375" customWidth="1"/>
    <col min="6" max="6" width="13" customWidth="1"/>
    <col min="7" max="7" width="10.85546875" customWidth="1"/>
    <col min="8" max="8" width="22.5703125" style="1" customWidth="1"/>
    <col min="9" max="9" width="17" customWidth="1"/>
    <col min="10" max="10" width="24.140625" customWidth="1"/>
    <col min="11" max="11" width="21.5703125" customWidth="1"/>
    <col min="12" max="12" width="17.42578125" customWidth="1"/>
  </cols>
  <sheetData>
    <row r="1" spans="1:9" ht="24.75" customHeight="1" thickBot="1" x14ac:dyDescent="0.4">
      <c r="A1" s="442" t="s">
        <v>0</v>
      </c>
      <c r="B1" s="443"/>
      <c r="C1" s="444"/>
      <c r="D1" s="445" t="s">
        <v>83</v>
      </c>
      <c r="E1" s="447"/>
      <c r="F1" s="447"/>
      <c r="G1" s="448"/>
      <c r="H1" s="4"/>
      <c r="I1" s="1"/>
    </row>
    <row r="2" spans="1:9" ht="24.75" customHeight="1" thickBot="1" x14ac:dyDescent="0.3">
      <c r="A2" s="21"/>
      <c r="B2" s="1"/>
      <c r="C2" s="1"/>
      <c r="D2" s="1"/>
      <c r="E2" s="3"/>
      <c r="F2" s="3"/>
      <c r="G2" s="3"/>
      <c r="H2" s="4"/>
      <c r="I2" s="1"/>
    </row>
    <row r="3" spans="1:9" ht="16.5" thickBot="1" x14ac:dyDescent="0.3">
      <c r="A3" s="449"/>
      <c r="B3" s="449"/>
      <c r="C3" s="450" t="s">
        <v>10</v>
      </c>
      <c r="D3" s="451"/>
      <c r="E3" s="3"/>
      <c r="F3" s="3"/>
      <c r="G3" s="3"/>
      <c r="H3" s="4"/>
      <c r="I3" s="1"/>
    </row>
    <row r="4" spans="1:9" ht="55.5" customHeight="1" thickBot="1" x14ac:dyDescent="0.35">
      <c r="A4" s="26" t="s">
        <v>1</v>
      </c>
      <c r="B4" s="27" t="s">
        <v>2</v>
      </c>
      <c r="C4" s="28" t="s">
        <v>16</v>
      </c>
      <c r="D4" s="28" t="s">
        <v>15</v>
      </c>
      <c r="E4" s="409" t="s">
        <v>18</v>
      </c>
      <c r="F4" s="410"/>
      <c r="G4" s="410"/>
      <c r="H4" s="411"/>
    </row>
    <row r="5" spans="1:9" ht="19.5" thickBot="1" x14ac:dyDescent="0.35">
      <c r="A5" s="87" t="s">
        <v>19</v>
      </c>
      <c r="B5" s="13"/>
      <c r="C5" s="14"/>
      <c r="D5" s="14"/>
      <c r="E5" s="13"/>
      <c r="F5" s="13"/>
      <c r="G5" s="13"/>
      <c r="H5" s="15"/>
    </row>
    <row r="6" spans="1:9" ht="15.75" x14ac:dyDescent="0.25">
      <c r="A6" s="47" t="s">
        <v>213</v>
      </c>
      <c r="B6" s="5">
        <v>5</v>
      </c>
      <c r="C6" s="5">
        <v>17</v>
      </c>
      <c r="D6" s="5">
        <v>115</v>
      </c>
      <c r="E6" s="484"/>
      <c r="F6" s="485"/>
      <c r="G6" s="485"/>
      <c r="H6" s="486"/>
    </row>
    <row r="7" spans="1:9" ht="64.5" customHeight="1" x14ac:dyDescent="0.25">
      <c r="A7" s="44" t="s">
        <v>261</v>
      </c>
      <c r="B7" s="5">
        <v>1</v>
      </c>
      <c r="C7" s="5">
        <v>1</v>
      </c>
      <c r="D7" s="5">
        <v>60</v>
      </c>
      <c r="E7" s="432" t="s">
        <v>262</v>
      </c>
      <c r="F7" s="433"/>
      <c r="G7" s="433"/>
      <c r="H7" s="434"/>
    </row>
    <row r="8" spans="1:9" ht="63" customHeight="1" x14ac:dyDescent="0.25">
      <c r="A8" s="44" t="s">
        <v>261</v>
      </c>
      <c r="B8" s="5">
        <v>1</v>
      </c>
      <c r="C8" s="5">
        <v>8</v>
      </c>
      <c r="D8" s="5">
        <v>40</v>
      </c>
      <c r="E8" s="328" t="s">
        <v>263</v>
      </c>
      <c r="F8" s="329"/>
      <c r="G8" s="329"/>
      <c r="H8" s="330"/>
    </row>
    <row r="9" spans="1:9" ht="15.75" x14ac:dyDescent="0.25">
      <c r="A9" s="44" t="s">
        <v>268</v>
      </c>
      <c r="B9" s="5">
        <v>1</v>
      </c>
      <c r="C9" s="5">
        <v>10</v>
      </c>
      <c r="D9" s="5">
        <v>10</v>
      </c>
      <c r="E9" s="452" t="s">
        <v>298</v>
      </c>
      <c r="F9" s="453"/>
      <c r="G9" s="453"/>
      <c r="H9" s="454"/>
    </row>
    <row r="10" spans="1:9" ht="15.75" x14ac:dyDescent="0.25">
      <c r="A10" s="47" t="s">
        <v>269</v>
      </c>
      <c r="B10" s="22">
        <v>1</v>
      </c>
      <c r="C10" s="5">
        <v>10</v>
      </c>
      <c r="D10" s="22">
        <v>12</v>
      </c>
      <c r="E10" s="328" t="s">
        <v>271</v>
      </c>
      <c r="F10" s="329"/>
      <c r="G10" s="329"/>
      <c r="H10" s="330"/>
    </row>
    <row r="11" spans="1:9" ht="15.75" x14ac:dyDescent="0.25">
      <c r="A11" s="47" t="s">
        <v>270</v>
      </c>
      <c r="B11" s="22">
        <v>1</v>
      </c>
      <c r="C11" s="5">
        <v>5</v>
      </c>
      <c r="D11" s="22">
        <v>7</v>
      </c>
      <c r="E11" s="328" t="s">
        <v>272</v>
      </c>
      <c r="F11" s="424"/>
      <c r="G11" s="424"/>
      <c r="H11" s="425"/>
    </row>
    <row r="12" spans="1:9" ht="15.75" x14ac:dyDescent="0.25">
      <c r="A12" s="47" t="s">
        <v>270</v>
      </c>
      <c r="B12" s="5"/>
      <c r="C12" s="59">
        <v>10</v>
      </c>
      <c r="D12" s="5">
        <v>12</v>
      </c>
      <c r="E12" s="487" t="s">
        <v>273</v>
      </c>
      <c r="F12" s="329"/>
      <c r="G12" s="329"/>
      <c r="H12" s="330"/>
    </row>
    <row r="13" spans="1:9" ht="31.5" x14ac:dyDescent="0.25">
      <c r="A13" s="47" t="s">
        <v>284</v>
      </c>
      <c r="B13" s="5">
        <v>13</v>
      </c>
      <c r="C13" s="5">
        <v>65</v>
      </c>
      <c r="D13" s="5">
        <v>0</v>
      </c>
      <c r="E13" s="452" t="s">
        <v>283</v>
      </c>
      <c r="F13" s="453"/>
      <c r="G13" s="453"/>
      <c r="H13" s="454"/>
    </row>
    <row r="14" spans="1:9" ht="16.5" thickBot="1" x14ac:dyDescent="0.3">
      <c r="A14" s="44" t="s">
        <v>330</v>
      </c>
      <c r="B14" s="5">
        <v>71</v>
      </c>
      <c r="C14" s="59">
        <v>60</v>
      </c>
      <c r="D14" s="5">
        <v>800</v>
      </c>
      <c r="E14" s="328" t="s">
        <v>331</v>
      </c>
      <c r="F14" s="329"/>
      <c r="G14" s="329"/>
      <c r="H14" s="330"/>
    </row>
    <row r="15" spans="1:9" ht="15.75" customHeight="1" thickBot="1" x14ac:dyDescent="0.3">
      <c r="A15" s="23" t="s">
        <v>21</v>
      </c>
      <c r="B15" s="24">
        <f>SUM(B6:B14)</f>
        <v>94</v>
      </c>
      <c r="C15" s="24">
        <f>SUM(C6:C14)</f>
        <v>186</v>
      </c>
      <c r="D15" s="24">
        <f>SUM(D6:D14)</f>
        <v>1056</v>
      </c>
      <c r="E15" s="435"/>
      <c r="F15" s="436"/>
      <c r="G15" s="436"/>
      <c r="H15" s="437"/>
    </row>
    <row r="16" spans="1:9" ht="21.75" customHeight="1" thickBot="1" x14ac:dyDescent="0.25">
      <c r="A16" s="19"/>
      <c r="B16" s="20"/>
      <c r="C16" s="20"/>
      <c r="D16" s="20"/>
      <c r="E16" s="438"/>
      <c r="F16" s="438"/>
      <c r="G16" s="438"/>
      <c r="H16" s="438"/>
      <c r="I16" s="1"/>
    </row>
    <row r="17" spans="1:11" ht="55.5" customHeight="1" thickBot="1" x14ac:dyDescent="0.35">
      <c r="A17" s="26" t="s">
        <v>1</v>
      </c>
      <c r="B17" s="27" t="s">
        <v>2</v>
      </c>
      <c r="C17" s="28" t="s">
        <v>16</v>
      </c>
      <c r="D17" s="28" t="s">
        <v>15</v>
      </c>
      <c r="E17" s="28" t="s">
        <v>299</v>
      </c>
      <c r="F17" s="409" t="s">
        <v>18</v>
      </c>
      <c r="G17" s="410"/>
      <c r="H17" s="410"/>
      <c r="I17" s="411"/>
    </row>
    <row r="18" spans="1:11" s="29" customFormat="1" ht="26.25" customHeight="1" thickBot="1" x14ac:dyDescent="0.35">
      <c r="A18" s="429" t="s">
        <v>3</v>
      </c>
      <c r="B18" s="430"/>
      <c r="C18" s="430"/>
      <c r="D18" s="430"/>
      <c r="E18" s="430"/>
      <c r="F18" s="430"/>
      <c r="G18" s="430"/>
      <c r="H18" s="430"/>
      <c r="I18" s="430"/>
    </row>
    <row r="19" spans="1:11" ht="20.100000000000001" customHeight="1" x14ac:dyDescent="0.25">
      <c r="A19" s="43" t="s">
        <v>239</v>
      </c>
      <c r="B19" s="10">
        <v>11</v>
      </c>
      <c r="C19" s="10">
        <v>84</v>
      </c>
      <c r="D19" s="10">
        <v>0</v>
      </c>
      <c r="E19" s="10">
        <v>270</v>
      </c>
      <c r="F19" s="418" t="s">
        <v>257</v>
      </c>
      <c r="G19" s="419"/>
      <c r="H19" s="419"/>
      <c r="I19" s="420"/>
      <c r="K19" s="6"/>
    </row>
    <row r="20" spans="1:11" ht="15.75" x14ac:dyDescent="0.25">
      <c r="A20" s="41" t="s">
        <v>149</v>
      </c>
      <c r="B20" s="5">
        <v>6</v>
      </c>
      <c r="C20" s="5">
        <v>48</v>
      </c>
      <c r="D20" s="5">
        <v>0</v>
      </c>
      <c r="E20" s="5">
        <v>96</v>
      </c>
      <c r="F20" s="328"/>
      <c r="G20" s="329"/>
      <c r="H20" s="329"/>
      <c r="I20" s="330"/>
    </row>
    <row r="21" spans="1:11" ht="15.75" x14ac:dyDescent="0.25">
      <c r="A21" s="42" t="s">
        <v>242</v>
      </c>
      <c r="B21" s="22">
        <v>3</v>
      </c>
      <c r="C21" s="22">
        <v>38</v>
      </c>
      <c r="D21" s="22">
        <v>2</v>
      </c>
      <c r="E21" s="22">
        <v>114</v>
      </c>
      <c r="F21" s="328"/>
      <c r="G21" s="329"/>
      <c r="H21" s="329"/>
      <c r="I21" s="330"/>
    </row>
    <row r="22" spans="1:11" ht="15.75" x14ac:dyDescent="0.25">
      <c r="A22" s="42" t="s">
        <v>300</v>
      </c>
      <c r="B22" s="22">
        <v>2</v>
      </c>
      <c r="C22" s="22">
        <v>7</v>
      </c>
      <c r="D22" s="22">
        <v>0</v>
      </c>
      <c r="E22" s="22">
        <v>16.75</v>
      </c>
      <c r="F22" s="328"/>
      <c r="G22" s="329"/>
      <c r="H22" s="329"/>
      <c r="I22" s="330"/>
    </row>
    <row r="23" spans="1:11" ht="51.75" customHeight="1" x14ac:dyDescent="0.25">
      <c r="A23" s="47" t="s">
        <v>250</v>
      </c>
      <c r="B23" s="22">
        <v>11</v>
      </c>
      <c r="C23" s="5">
        <v>111</v>
      </c>
      <c r="D23" s="5">
        <v>0</v>
      </c>
      <c r="E23" s="5">
        <v>444</v>
      </c>
      <c r="F23" s="377" t="s">
        <v>251</v>
      </c>
      <c r="G23" s="378"/>
      <c r="H23" s="378"/>
      <c r="I23" s="379"/>
    </row>
    <row r="24" spans="1:11" ht="15.75" x14ac:dyDescent="0.25">
      <c r="A24" s="47" t="s">
        <v>253</v>
      </c>
      <c r="B24" s="5">
        <v>15</v>
      </c>
      <c r="C24" s="5">
        <v>14</v>
      </c>
      <c r="D24" s="5">
        <v>1</v>
      </c>
      <c r="E24" s="5">
        <v>38</v>
      </c>
      <c r="F24" s="377" t="s">
        <v>254</v>
      </c>
      <c r="G24" s="378"/>
      <c r="H24" s="378"/>
      <c r="I24" s="379"/>
    </row>
    <row r="25" spans="1:11" ht="15.75" x14ac:dyDescent="0.25">
      <c r="A25" s="41" t="s">
        <v>255</v>
      </c>
      <c r="B25" s="5">
        <v>6</v>
      </c>
      <c r="C25" s="31">
        <v>3</v>
      </c>
      <c r="D25" s="31">
        <v>4</v>
      </c>
      <c r="E25" s="31">
        <v>72</v>
      </c>
      <c r="F25" s="328" t="s">
        <v>256</v>
      </c>
      <c r="G25" s="329"/>
      <c r="H25" s="329"/>
      <c r="I25" s="330"/>
    </row>
    <row r="26" spans="1:11" ht="15.75" x14ac:dyDescent="0.25">
      <c r="A26" s="157" t="s">
        <v>274</v>
      </c>
      <c r="B26" s="10">
        <v>1</v>
      </c>
      <c r="C26" s="10">
        <v>2</v>
      </c>
      <c r="D26" s="10">
        <v>3</v>
      </c>
      <c r="E26" s="214">
        <v>6</v>
      </c>
      <c r="F26" s="377" t="s">
        <v>275</v>
      </c>
      <c r="G26" s="378"/>
      <c r="H26" s="378"/>
      <c r="I26" s="379"/>
    </row>
    <row r="27" spans="1:11" ht="15.75" x14ac:dyDescent="0.25">
      <c r="A27" s="41" t="s">
        <v>292</v>
      </c>
      <c r="B27" s="5">
        <v>32</v>
      </c>
      <c r="C27" s="5">
        <v>256</v>
      </c>
      <c r="D27" s="5">
        <v>0</v>
      </c>
      <c r="E27" s="212">
        <v>512</v>
      </c>
      <c r="F27" s="377" t="s">
        <v>276</v>
      </c>
      <c r="G27" s="378"/>
      <c r="H27" s="378"/>
      <c r="I27" s="379"/>
    </row>
    <row r="28" spans="1:11" ht="15.75" x14ac:dyDescent="0.25">
      <c r="A28" s="41" t="s">
        <v>292</v>
      </c>
      <c r="B28" s="5">
        <v>1</v>
      </c>
      <c r="C28" s="5">
        <v>18</v>
      </c>
      <c r="D28" s="5">
        <v>8</v>
      </c>
      <c r="E28" s="50">
        <v>140</v>
      </c>
      <c r="F28" s="377" t="s">
        <v>277</v>
      </c>
      <c r="G28" s="378"/>
      <c r="H28" s="378"/>
      <c r="I28" s="379"/>
    </row>
    <row r="29" spans="1:11" ht="15.75" x14ac:dyDescent="0.25">
      <c r="A29" s="215" t="s">
        <v>171</v>
      </c>
      <c r="B29" s="10">
        <v>30</v>
      </c>
      <c r="C29" s="10">
        <v>40</v>
      </c>
      <c r="D29" s="10"/>
      <c r="E29" s="214">
        <v>56</v>
      </c>
      <c r="F29" s="377" t="s">
        <v>285</v>
      </c>
      <c r="G29" s="378"/>
      <c r="H29" s="378"/>
      <c r="I29" s="379"/>
    </row>
    <row r="30" spans="1:11" ht="64.5" customHeight="1" x14ac:dyDescent="0.25">
      <c r="A30" s="42" t="s">
        <v>294</v>
      </c>
      <c r="B30" s="5">
        <v>42</v>
      </c>
      <c r="C30" s="5">
        <v>77</v>
      </c>
      <c r="D30" s="5">
        <v>0</v>
      </c>
      <c r="E30" s="5">
        <v>118</v>
      </c>
      <c r="F30" s="377" t="s">
        <v>289</v>
      </c>
      <c r="G30" s="378"/>
      <c r="H30" s="378"/>
      <c r="I30" s="379"/>
    </row>
    <row r="31" spans="1:11" ht="15.75" x14ac:dyDescent="0.25">
      <c r="A31" s="44" t="s">
        <v>302</v>
      </c>
      <c r="B31" s="22">
        <v>3</v>
      </c>
      <c r="C31" s="22">
        <v>18</v>
      </c>
      <c r="D31" s="22"/>
      <c r="E31" s="22">
        <v>30</v>
      </c>
      <c r="F31" s="377" t="s">
        <v>303</v>
      </c>
      <c r="G31" s="378"/>
      <c r="H31" s="378"/>
      <c r="I31" s="379"/>
    </row>
    <row r="32" spans="1:11" ht="15.75" x14ac:dyDescent="0.25">
      <c r="A32" s="44" t="s">
        <v>28</v>
      </c>
      <c r="B32" s="22">
        <v>3</v>
      </c>
      <c r="C32" s="22">
        <v>11</v>
      </c>
      <c r="D32" s="22">
        <v>0</v>
      </c>
      <c r="E32" s="22">
        <v>8</v>
      </c>
      <c r="F32" s="328"/>
      <c r="G32" s="329"/>
      <c r="H32" s="329"/>
      <c r="I32" s="330"/>
    </row>
    <row r="33" spans="1:11" ht="15.75" x14ac:dyDescent="0.25">
      <c r="A33" s="44" t="s">
        <v>329</v>
      </c>
      <c r="B33" s="22">
        <v>10</v>
      </c>
      <c r="C33" s="22">
        <v>30</v>
      </c>
      <c r="D33" s="22">
        <v>4</v>
      </c>
      <c r="E33" s="22">
        <v>1360</v>
      </c>
      <c r="F33" s="493" t="s">
        <v>333</v>
      </c>
      <c r="G33" s="494"/>
      <c r="H33" s="494"/>
      <c r="I33" s="495"/>
    </row>
    <row r="34" spans="1:11" ht="15.75" x14ac:dyDescent="0.25">
      <c r="A34" s="44" t="s">
        <v>326</v>
      </c>
      <c r="B34" s="5">
        <v>6</v>
      </c>
      <c r="C34" s="5">
        <v>36</v>
      </c>
      <c r="D34" s="5">
        <v>0</v>
      </c>
      <c r="E34" s="5">
        <f>C34*3</f>
        <v>108</v>
      </c>
      <c r="F34" s="377"/>
      <c r="G34" s="378"/>
      <c r="H34" s="378"/>
      <c r="I34" s="379"/>
    </row>
    <row r="35" spans="1:11" ht="16.5" thickBot="1" x14ac:dyDescent="0.3">
      <c r="A35" s="52" t="s">
        <v>327</v>
      </c>
      <c r="B35" s="53">
        <v>10</v>
      </c>
      <c r="C35" s="53">
        <v>41</v>
      </c>
      <c r="D35" s="53">
        <v>0</v>
      </c>
      <c r="E35" s="53">
        <f>C35*3</f>
        <v>123</v>
      </c>
      <c r="F35" s="415"/>
      <c r="G35" s="416"/>
      <c r="H35" s="416"/>
      <c r="I35" s="417"/>
    </row>
    <row r="36" spans="1:11" ht="20.100000000000001" customHeight="1" thickBot="1" x14ac:dyDescent="0.3">
      <c r="A36" s="23" t="s">
        <v>21</v>
      </c>
      <c r="B36" s="24">
        <f>SUM(B19:B35)</f>
        <v>192</v>
      </c>
      <c r="C36" s="24">
        <f>SUM(C19:C35)</f>
        <v>834</v>
      </c>
      <c r="D36" s="24">
        <f>SUM(D19:D35)</f>
        <v>22</v>
      </c>
      <c r="E36" s="24">
        <f>SUM(E19:E35)</f>
        <v>3511.75</v>
      </c>
      <c r="F36" s="55"/>
      <c r="G36" s="56"/>
      <c r="H36" s="56"/>
      <c r="I36" s="57"/>
    </row>
    <row r="37" spans="1:11" ht="15.75" x14ac:dyDescent="0.25">
      <c r="A37" s="11"/>
      <c r="B37" s="4"/>
      <c r="C37" s="4"/>
      <c r="D37" s="4"/>
      <c r="E37" s="9"/>
      <c r="F37" s="9"/>
      <c r="G37" s="9"/>
      <c r="H37" s="9"/>
    </row>
    <row r="38" spans="1:11" ht="16.5" thickBot="1" x14ac:dyDescent="0.3">
      <c r="A38" s="11"/>
      <c r="B38" s="4"/>
      <c r="C38" s="4"/>
      <c r="D38" s="4"/>
      <c r="E38" s="9"/>
      <c r="F38" s="9"/>
      <c r="G38" s="9"/>
      <c r="H38" s="9"/>
    </row>
    <row r="39" spans="1:11" ht="55.5" customHeight="1" thickBot="1" x14ac:dyDescent="0.35">
      <c r="A39" s="26" t="s">
        <v>1</v>
      </c>
      <c r="B39" s="27" t="s">
        <v>2</v>
      </c>
      <c r="C39" s="28" t="s">
        <v>16</v>
      </c>
      <c r="D39" s="28" t="s">
        <v>15</v>
      </c>
      <c r="E39" s="27" t="s">
        <v>51</v>
      </c>
      <c r="F39" s="409" t="s">
        <v>18</v>
      </c>
      <c r="G39" s="410"/>
      <c r="H39" s="410"/>
      <c r="I39" s="411"/>
    </row>
    <row r="40" spans="1:11" ht="26.25" customHeight="1" thickBot="1" x14ac:dyDescent="0.35">
      <c r="A40" s="428" t="s">
        <v>20</v>
      </c>
      <c r="B40" s="410"/>
      <c r="C40" s="16"/>
      <c r="D40" s="16"/>
      <c r="E40" s="16"/>
      <c r="F40" s="17"/>
      <c r="G40" s="17"/>
      <c r="H40" s="17"/>
      <c r="I40" s="18"/>
    </row>
    <row r="41" spans="1:11" ht="15.75" x14ac:dyDescent="0.25">
      <c r="A41" s="47" t="s">
        <v>211</v>
      </c>
      <c r="B41" s="5">
        <v>1</v>
      </c>
      <c r="C41" s="5">
        <v>12</v>
      </c>
      <c r="D41" s="5">
        <v>0</v>
      </c>
      <c r="E41" s="209"/>
      <c r="F41" s="418" t="s">
        <v>212</v>
      </c>
      <c r="G41" s="419"/>
      <c r="H41" s="419"/>
      <c r="I41" s="420"/>
      <c r="K41" s="6"/>
    </row>
    <row r="42" spans="1:11" ht="15.75" x14ac:dyDescent="0.25">
      <c r="A42" s="42" t="s">
        <v>80</v>
      </c>
      <c r="B42" s="5">
        <v>1</v>
      </c>
      <c r="C42" s="5">
        <v>37</v>
      </c>
      <c r="D42" s="5">
        <v>10</v>
      </c>
      <c r="E42" s="80"/>
      <c r="F42" s="328" t="s">
        <v>194</v>
      </c>
      <c r="G42" s="329"/>
      <c r="H42" s="329"/>
      <c r="I42" s="330"/>
      <c r="K42" s="6"/>
    </row>
    <row r="43" spans="1:11" ht="15.75" x14ac:dyDescent="0.25">
      <c r="A43" s="47" t="s">
        <v>46</v>
      </c>
      <c r="B43" s="22">
        <v>2</v>
      </c>
      <c r="C43" s="5">
        <v>75</v>
      </c>
      <c r="D43" s="22">
        <v>41</v>
      </c>
      <c r="E43" s="80"/>
      <c r="F43" s="328" t="s">
        <v>236</v>
      </c>
      <c r="G43" s="329"/>
      <c r="H43" s="329"/>
      <c r="I43" s="330"/>
      <c r="K43" s="6"/>
    </row>
    <row r="44" spans="1:11" ht="31.5" x14ac:dyDescent="0.25">
      <c r="A44" s="41" t="s">
        <v>220</v>
      </c>
      <c r="B44" s="31">
        <v>1</v>
      </c>
      <c r="C44" s="31">
        <v>10</v>
      </c>
      <c r="D44" s="58">
        <v>2</v>
      </c>
      <c r="E44" s="81"/>
      <c r="F44" s="328" t="s">
        <v>90</v>
      </c>
      <c r="G44" s="329"/>
      <c r="H44" s="329"/>
      <c r="I44" s="330"/>
      <c r="K44" s="6"/>
    </row>
    <row r="45" spans="1:11" ht="15.75" x14ac:dyDescent="0.25">
      <c r="A45" s="41" t="s">
        <v>301</v>
      </c>
      <c r="B45" s="5">
        <v>3</v>
      </c>
      <c r="C45" s="5">
        <v>58</v>
      </c>
      <c r="D45" s="5">
        <v>0</v>
      </c>
      <c r="E45" s="80"/>
      <c r="F45" s="328" t="s">
        <v>296</v>
      </c>
      <c r="G45" s="329"/>
      <c r="H45" s="329"/>
      <c r="I45" s="330"/>
      <c r="K45" s="6"/>
    </row>
    <row r="46" spans="1:11" ht="98.1" customHeight="1" x14ac:dyDescent="0.25">
      <c r="A46" s="44" t="s">
        <v>293</v>
      </c>
      <c r="B46" s="5">
        <v>1</v>
      </c>
      <c r="C46" s="5">
        <v>8</v>
      </c>
      <c r="D46" s="5">
        <v>4</v>
      </c>
      <c r="E46" s="80"/>
      <c r="F46" s="432" t="s">
        <v>260</v>
      </c>
      <c r="G46" s="433"/>
      <c r="H46" s="433"/>
      <c r="I46" s="434"/>
      <c r="K46" s="6"/>
    </row>
    <row r="47" spans="1:11" ht="15.6" customHeight="1" x14ac:dyDescent="0.25">
      <c r="A47" s="42" t="s">
        <v>265</v>
      </c>
      <c r="B47" s="5">
        <v>1</v>
      </c>
      <c r="C47" s="5">
        <v>6</v>
      </c>
      <c r="D47" s="5">
        <v>8</v>
      </c>
      <c r="E47" s="80"/>
      <c r="F47" s="328" t="s">
        <v>264</v>
      </c>
      <c r="G47" s="329"/>
      <c r="H47" s="329"/>
      <c r="I47" s="330"/>
      <c r="K47" s="6"/>
    </row>
    <row r="48" spans="1:11" ht="47.25" x14ac:dyDescent="0.25">
      <c r="A48" s="42" t="s">
        <v>267</v>
      </c>
      <c r="B48" s="213">
        <v>1</v>
      </c>
      <c r="C48" s="6">
        <v>5</v>
      </c>
      <c r="D48" s="5">
        <v>0</v>
      </c>
      <c r="E48" s="80"/>
      <c r="F48" s="488" t="s">
        <v>266</v>
      </c>
      <c r="G48" s="488"/>
      <c r="H48" s="488"/>
      <c r="I48" s="489"/>
      <c r="K48" s="6"/>
    </row>
    <row r="49" spans="1:11" ht="15.75" x14ac:dyDescent="0.25">
      <c r="A49" s="44" t="s">
        <v>291</v>
      </c>
      <c r="B49" s="5">
        <v>1</v>
      </c>
      <c r="C49" s="5">
        <v>31</v>
      </c>
      <c r="D49" s="5">
        <v>1</v>
      </c>
      <c r="E49" s="79"/>
      <c r="F49" s="432" t="s">
        <v>278</v>
      </c>
      <c r="G49" s="433"/>
      <c r="H49" s="433"/>
      <c r="I49" s="434"/>
      <c r="K49" s="6"/>
    </row>
    <row r="50" spans="1:11" ht="15.75" x14ac:dyDescent="0.25">
      <c r="A50" s="42" t="s">
        <v>291</v>
      </c>
      <c r="B50" s="5">
        <v>1</v>
      </c>
      <c r="C50" s="5">
        <v>19</v>
      </c>
      <c r="D50" s="5">
        <v>0</v>
      </c>
      <c r="E50" s="80"/>
      <c r="F50" s="328" t="s">
        <v>279</v>
      </c>
      <c r="G50" s="329"/>
      <c r="H50" s="329"/>
      <c r="I50" s="330"/>
      <c r="K50" s="6"/>
    </row>
    <row r="51" spans="1:11" ht="15.75" x14ac:dyDescent="0.25">
      <c r="A51" s="216" t="s">
        <v>280</v>
      </c>
      <c r="B51" s="5">
        <v>1</v>
      </c>
      <c r="C51" s="5">
        <v>700</v>
      </c>
      <c r="D51" s="5">
        <v>300</v>
      </c>
      <c r="E51" s="5"/>
      <c r="F51" s="488" t="s">
        <v>297</v>
      </c>
      <c r="G51" s="488"/>
      <c r="H51" s="488"/>
      <c r="I51" s="489"/>
      <c r="K51" s="6"/>
    </row>
    <row r="52" spans="1:11" ht="15.75" x14ac:dyDescent="0.25">
      <c r="A52" s="216" t="s">
        <v>329</v>
      </c>
      <c r="B52" s="5">
        <v>3</v>
      </c>
      <c r="C52" s="5">
        <v>1300</v>
      </c>
      <c r="D52" s="5">
        <v>700</v>
      </c>
      <c r="E52" s="5"/>
      <c r="F52" s="328" t="s">
        <v>332</v>
      </c>
      <c r="G52" s="329"/>
      <c r="H52" s="329"/>
      <c r="I52" s="330"/>
      <c r="K52" s="6"/>
    </row>
    <row r="53" spans="1:11" ht="16.5" thickBot="1" x14ac:dyDescent="0.3">
      <c r="A53" s="216" t="s">
        <v>171</v>
      </c>
      <c r="B53" s="203">
        <v>1</v>
      </c>
      <c r="C53" s="203">
        <v>20</v>
      </c>
      <c r="D53" s="5">
        <v>6</v>
      </c>
      <c r="E53" s="5"/>
      <c r="F53" s="488" t="s">
        <v>286</v>
      </c>
      <c r="G53" s="488"/>
      <c r="H53" s="488"/>
      <c r="I53" s="489"/>
      <c r="K53" s="6"/>
    </row>
    <row r="54" spans="1:11" ht="16.5" thickBot="1" x14ac:dyDescent="0.3">
      <c r="A54" s="25" t="s">
        <v>9</v>
      </c>
      <c r="B54" s="24">
        <f>SUM(B41:B53)</f>
        <v>18</v>
      </c>
      <c r="C54" s="24">
        <f>SUM(C41:C53)</f>
        <v>2281</v>
      </c>
      <c r="D54" s="24">
        <f>SUM(D41:D53)</f>
        <v>1072</v>
      </c>
      <c r="E54" s="24">
        <f>SUM(E41:E48)</f>
        <v>0</v>
      </c>
      <c r="F54" s="401"/>
      <c r="G54" s="402"/>
      <c r="H54" s="402"/>
      <c r="I54" s="403"/>
    </row>
    <row r="55" spans="1:11" ht="16.5" thickBot="1" x14ac:dyDescent="0.3">
      <c r="A55" s="33"/>
      <c r="B55" s="33"/>
      <c r="C55" s="33"/>
      <c r="D55" s="33"/>
      <c r="F55" s="34"/>
      <c r="G55" s="34"/>
      <c r="H55" s="34"/>
    </row>
    <row r="56" spans="1:11" ht="21.75" thickBot="1" x14ac:dyDescent="0.4">
      <c r="A56" s="490" t="s">
        <v>23</v>
      </c>
      <c r="B56" s="491"/>
      <c r="C56" s="491"/>
      <c r="D56" s="491"/>
      <c r="E56" s="491"/>
      <c r="F56" s="492"/>
      <c r="G56" s="34"/>
      <c r="H56" s="34"/>
    </row>
    <row r="57" spans="1:11" ht="21" x14ac:dyDescent="0.25">
      <c r="A57" s="33"/>
      <c r="B57" s="35" t="s">
        <v>24</v>
      </c>
      <c r="C57" s="36" t="s">
        <v>25</v>
      </c>
      <c r="D57" s="210" t="s">
        <v>26</v>
      </c>
      <c r="E57" s="37" t="s">
        <v>249</v>
      </c>
      <c r="F57" s="37" t="s">
        <v>51</v>
      </c>
      <c r="G57" s="34"/>
      <c r="H57" s="34"/>
      <c r="I57" s="34"/>
    </row>
    <row r="58" spans="1:11" ht="22.5" customHeight="1" thickBot="1" x14ac:dyDescent="0.3">
      <c r="A58" s="33"/>
      <c r="B58" s="38">
        <f>SUM(B15+B36+B54)</f>
        <v>304</v>
      </c>
      <c r="C58" s="39">
        <f>SUM(C15+C36+C54)</f>
        <v>3301</v>
      </c>
      <c r="D58" s="211">
        <f>SUM(D15+D36+D54)</f>
        <v>2150</v>
      </c>
      <c r="E58" s="40">
        <f>E36</f>
        <v>3511.75</v>
      </c>
      <c r="F58" s="40">
        <f>SUM(E54)</f>
        <v>0</v>
      </c>
      <c r="G58" s="34"/>
      <c r="H58" s="34"/>
      <c r="I58" s="34"/>
    </row>
    <row r="59" spans="1:11" s="2" customFormat="1" ht="18" customHeight="1" x14ac:dyDescent="0.25">
      <c r="A59" s="6"/>
      <c r="B59" s="6"/>
      <c r="C59" s="6"/>
      <c r="D59" s="6"/>
      <c r="E59" s="7"/>
      <c r="F59" s="7"/>
      <c r="G59" s="7"/>
      <c r="H59" s="7"/>
    </row>
    <row r="60" spans="1:11" ht="16.5" thickBot="1" x14ac:dyDescent="0.3">
      <c r="A60" s="8"/>
      <c r="B60" s="8"/>
      <c r="C60" s="4"/>
      <c r="D60" s="4"/>
      <c r="E60" s="7"/>
      <c r="F60" s="4"/>
      <c r="G60" s="4"/>
      <c r="H60" s="9"/>
      <c r="I60" s="9"/>
      <c r="J60" s="9"/>
      <c r="K60" s="9"/>
    </row>
    <row r="61" spans="1:11" ht="19.5" thickBot="1" x14ac:dyDescent="0.35">
      <c r="A61" s="369" t="s">
        <v>12</v>
      </c>
      <c r="B61" s="370"/>
      <c r="C61" s="407" t="s">
        <v>5</v>
      </c>
      <c r="D61" s="408"/>
      <c r="E61" s="408"/>
      <c r="F61" s="408"/>
      <c r="G61" s="409" t="s">
        <v>18</v>
      </c>
      <c r="H61" s="410"/>
      <c r="I61" s="410"/>
      <c r="J61" s="411"/>
    </row>
    <row r="62" spans="1:11" ht="18.75" x14ac:dyDescent="0.3">
      <c r="A62" s="45" t="s">
        <v>4</v>
      </c>
      <c r="B62" s="30" t="s">
        <v>17</v>
      </c>
      <c r="C62" s="393" t="s">
        <v>14</v>
      </c>
      <c r="D62" s="394"/>
      <c r="E62" s="394"/>
      <c r="F62" s="394"/>
      <c r="G62" s="395"/>
      <c r="H62" s="396"/>
      <c r="I62" s="396"/>
      <c r="J62" s="397"/>
    </row>
    <row r="63" spans="1:11" ht="18.75" customHeight="1" x14ac:dyDescent="0.25">
      <c r="A63" s="63" t="s">
        <v>31</v>
      </c>
      <c r="B63" s="63">
        <v>3</v>
      </c>
      <c r="C63" s="398" t="s">
        <v>64</v>
      </c>
      <c r="D63" s="399"/>
      <c r="E63" s="399"/>
      <c r="F63" s="400"/>
      <c r="G63" s="387"/>
      <c r="H63" s="388"/>
      <c r="I63" s="388"/>
      <c r="J63" s="389"/>
    </row>
    <row r="64" spans="1:11" ht="18.75" customHeight="1" x14ac:dyDescent="0.25">
      <c r="A64" s="63" t="s">
        <v>32</v>
      </c>
      <c r="B64" s="63">
        <v>3</v>
      </c>
      <c r="C64" s="398" t="s">
        <v>64</v>
      </c>
      <c r="D64" s="399"/>
      <c r="E64" s="399"/>
      <c r="F64" s="400"/>
      <c r="G64" s="387"/>
      <c r="H64" s="388"/>
      <c r="I64" s="388"/>
      <c r="J64" s="389"/>
    </row>
    <row r="65" spans="1:10" ht="18.75" customHeight="1" x14ac:dyDescent="0.25">
      <c r="A65" s="63" t="s">
        <v>295</v>
      </c>
      <c r="B65" s="82">
        <v>3</v>
      </c>
      <c r="C65" s="398" t="s">
        <v>64</v>
      </c>
      <c r="D65" s="399"/>
      <c r="E65" s="399"/>
      <c r="F65" s="498"/>
      <c r="G65" s="387"/>
      <c r="H65" s="499"/>
      <c r="I65" s="499"/>
      <c r="J65" s="500"/>
    </row>
    <row r="66" spans="1:10" ht="18.75" customHeight="1" x14ac:dyDescent="0.25">
      <c r="A66" s="63" t="s">
        <v>34</v>
      </c>
      <c r="B66" s="54">
        <v>1</v>
      </c>
      <c r="C66" s="398" t="s">
        <v>64</v>
      </c>
      <c r="D66" s="399"/>
      <c r="E66" s="399"/>
      <c r="F66" s="399"/>
      <c r="G66" s="387"/>
      <c r="H66" s="496"/>
      <c r="I66" s="496"/>
      <c r="J66" s="497"/>
    </row>
    <row r="67" spans="1:10" ht="36.75" customHeight="1" x14ac:dyDescent="0.25">
      <c r="A67" s="63" t="s">
        <v>243</v>
      </c>
      <c r="B67" s="63">
        <v>18</v>
      </c>
      <c r="C67" s="398" t="s">
        <v>244</v>
      </c>
      <c r="D67" s="399"/>
      <c r="E67" s="399"/>
      <c r="F67" s="400"/>
      <c r="G67" s="387" t="s">
        <v>245</v>
      </c>
      <c r="H67" s="388"/>
      <c r="I67" s="388"/>
      <c r="J67" s="389"/>
    </row>
    <row r="68" spans="1:10" ht="18.75" customHeight="1" x14ac:dyDescent="0.25">
      <c r="A68" s="63" t="s">
        <v>246</v>
      </c>
      <c r="B68" s="63">
        <v>15</v>
      </c>
      <c r="C68" s="398" t="s">
        <v>247</v>
      </c>
      <c r="D68" s="399"/>
      <c r="E68" s="399"/>
      <c r="F68" s="400"/>
      <c r="G68" s="387" t="s">
        <v>248</v>
      </c>
      <c r="H68" s="388"/>
      <c r="I68" s="388"/>
      <c r="J68" s="389"/>
    </row>
    <row r="69" spans="1:10" ht="66" customHeight="1" x14ac:dyDescent="0.25">
      <c r="A69" s="63" t="s">
        <v>34</v>
      </c>
      <c r="B69" s="54">
        <v>1</v>
      </c>
      <c r="C69" s="398" t="s">
        <v>258</v>
      </c>
      <c r="D69" s="399"/>
      <c r="E69" s="399"/>
      <c r="F69" s="399"/>
      <c r="G69" s="387" t="s">
        <v>259</v>
      </c>
      <c r="H69" s="496"/>
      <c r="I69" s="496"/>
      <c r="J69" s="497"/>
    </row>
    <row r="70" spans="1:10" ht="32.450000000000003" customHeight="1" x14ac:dyDescent="0.25">
      <c r="A70" s="63" t="s">
        <v>27</v>
      </c>
      <c r="B70" s="63">
        <v>1</v>
      </c>
      <c r="C70" s="398" t="s">
        <v>281</v>
      </c>
      <c r="D70" s="399"/>
      <c r="E70" s="399"/>
      <c r="F70" s="400"/>
      <c r="G70" s="387" t="s">
        <v>282</v>
      </c>
      <c r="H70" s="388"/>
      <c r="I70" s="388"/>
      <c r="J70" s="389"/>
    </row>
    <row r="71" spans="1:10" ht="32.450000000000003" customHeight="1" x14ac:dyDescent="0.25">
      <c r="A71" s="63" t="s">
        <v>325</v>
      </c>
      <c r="B71" s="63">
        <v>3</v>
      </c>
      <c r="C71" s="398" t="s">
        <v>323</v>
      </c>
      <c r="D71" s="399"/>
      <c r="E71" s="399"/>
      <c r="F71" s="400"/>
      <c r="G71" s="387" t="s">
        <v>324</v>
      </c>
      <c r="H71" s="388"/>
      <c r="I71" s="388"/>
      <c r="J71" s="389"/>
    </row>
    <row r="72" spans="1:10" ht="32.450000000000003" customHeight="1" x14ac:dyDescent="0.25">
      <c r="A72" s="63" t="s">
        <v>305</v>
      </c>
      <c r="B72" s="63">
        <v>1</v>
      </c>
      <c r="C72" s="398" t="s">
        <v>310</v>
      </c>
      <c r="D72" s="399"/>
      <c r="E72" s="399"/>
      <c r="F72" s="400"/>
      <c r="G72" s="387" t="s">
        <v>311</v>
      </c>
      <c r="H72" s="388"/>
      <c r="I72" s="388"/>
      <c r="J72" s="389"/>
    </row>
    <row r="73" spans="1:10" ht="32.450000000000003" customHeight="1" x14ac:dyDescent="0.25">
      <c r="A73" s="219" t="s">
        <v>312</v>
      </c>
      <c r="B73" s="63">
        <v>5</v>
      </c>
      <c r="C73" s="398" t="s">
        <v>313</v>
      </c>
      <c r="D73" s="399"/>
      <c r="E73" s="399"/>
      <c r="F73" s="400"/>
      <c r="G73" s="387" t="s">
        <v>314</v>
      </c>
      <c r="H73" s="388"/>
      <c r="I73" s="388"/>
      <c r="J73" s="389"/>
    </row>
    <row r="74" spans="1:10" ht="19.5" customHeight="1" x14ac:dyDescent="0.25">
      <c r="A74" s="82" t="s">
        <v>49</v>
      </c>
      <c r="B74" s="86">
        <v>3</v>
      </c>
      <c r="C74" s="457" t="s">
        <v>288</v>
      </c>
      <c r="D74" s="458"/>
      <c r="E74" s="458"/>
      <c r="F74" s="459"/>
      <c r="G74" s="476" t="s">
        <v>287</v>
      </c>
      <c r="H74" s="477"/>
      <c r="I74" s="477"/>
      <c r="J74" s="478"/>
    </row>
    <row r="75" spans="1:10" ht="19.5" customHeight="1" thickBot="1" x14ac:dyDescent="0.3">
      <c r="A75" s="152" t="s">
        <v>204</v>
      </c>
      <c r="B75" s="153">
        <v>1</v>
      </c>
      <c r="C75" s="457" t="s">
        <v>335</v>
      </c>
      <c r="D75" s="458"/>
      <c r="E75" s="458"/>
      <c r="F75" s="459"/>
      <c r="G75" s="460" t="s">
        <v>336</v>
      </c>
      <c r="H75" s="461"/>
      <c r="I75" s="461"/>
      <c r="J75" s="461"/>
    </row>
    <row r="76" spans="1:10" ht="19.5" customHeight="1" thickBot="1" x14ac:dyDescent="0.3">
      <c r="A76" s="84" t="s">
        <v>9</v>
      </c>
      <c r="B76" s="85">
        <f>SUM(B63:B75)</f>
        <v>58</v>
      </c>
      <c r="C76" s="390"/>
      <c r="D76" s="391"/>
      <c r="E76" s="391"/>
      <c r="F76" s="483"/>
      <c r="G76" s="470"/>
      <c r="H76" s="471"/>
      <c r="I76" s="471"/>
      <c r="J76" s="472"/>
    </row>
    <row r="77" spans="1:10" ht="19.5" customHeight="1" thickBot="1" x14ac:dyDescent="0.3">
      <c r="A77" s="66"/>
      <c r="B77" s="66"/>
      <c r="C77" s="64"/>
      <c r="D77" s="64"/>
      <c r="E77" s="64"/>
      <c r="F77" s="64"/>
      <c r="G77" s="64"/>
      <c r="H77" s="67"/>
      <c r="I77" s="66"/>
    </row>
    <row r="78" spans="1:10" ht="38.25" thickBot="1" x14ac:dyDescent="0.35">
      <c r="A78" s="369" t="s">
        <v>36</v>
      </c>
      <c r="B78" s="370"/>
      <c r="C78" s="68" t="s">
        <v>37</v>
      </c>
      <c r="D78" s="68" t="s">
        <v>38</v>
      </c>
      <c r="E78" s="71" t="s">
        <v>39</v>
      </c>
      <c r="F78" s="371" t="s">
        <v>42</v>
      </c>
      <c r="G78" s="372"/>
      <c r="H78" s="373"/>
    </row>
    <row r="79" spans="1:10" ht="16.5" thickBot="1" x14ac:dyDescent="0.3">
      <c r="A79" s="354" t="s">
        <v>40</v>
      </c>
      <c r="B79" s="355"/>
      <c r="C79" s="69">
        <v>2969</v>
      </c>
      <c r="D79" s="69">
        <v>1819</v>
      </c>
      <c r="E79" s="70">
        <v>9</v>
      </c>
      <c r="F79" s="473" t="s">
        <v>43</v>
      </c>
      <c r="G79" s="474"/>
      <c r="H79" s="475"/>
    </row>
    <row r="80" spans="1:10" ht="16.5" thickBot="1" x14ac:dyDescent="0.3">
      <c r="A80" s="354" t="s">
        <v>41</v>
      </c>
      <c r="B80" s="355"/>
      <c r="C80" s="69">
        <v>376</v>
      </c>
      <c r="D80" s="69">
        <v>218</v>
      </c>
      <c r="E80" s="70">
        <v>0</v>
      </c>
      <c r="F80" s="467" t="s">
        <v>44</v>
      </c>
      <c r="G80" s="468"/>
      <c r="H80" s="469"/>
    </row>
    <row r="81" spans="1:12" ht="16.5" thickBot="1" x14ac:dyDescent="0.3">
      <c r="A81" s="333" t="s">
        <v>9</v>
      </c>
      <c r="B81" s="334"/>
      <c r="C81" s="69">
        <f>SUM(C79:C80)</f>
        <v>3345</v>
      </c>
      <c r="D81" s="69">
        <f>SUM(D79:D80)</f>
        <v>2037</v>
      </c>
      <c r="E81" s="69">
        <f>SUM(E79:E80)</f>
        <v>9</v>
      </c>
      <c r="F81" s="467"/>
      <c r="G81" s="468"/>
      <c r="H81" s="469"/>
    </row>
    <row r="82" spans="1:12" ht="16.5" thickBot="1" x14ac:dyDescent="0.3">
      <c r="A82" s="51"/>
      <c r="B82" s="7"/>
      <c r="C82" s="1"/>
      <c r="D82" s="1"/>
      <c r="E82" s="1"/>
      <c r="F82" s="1"/>
      <c r="G82" s="1"/>
      <c r="I82" s="1"/>
      <c r="J82" s="1"/>
      <c r="K82" s="1"/>
    </row>
    <row r="83" spans="1:12" ht="16.5" thickBot="1" x14ac:dyDescent="0.3">
      <c r="A83" s="346" t="s">
        <v>11</v>
      </c>
      <c r="B83" s="347"/>
      <c r="C83" s="348" t="s">
        <v>5</v>
      </c>
      <c r="D83" s="349"/>
      <c r="E83" s="349"/>
      <c r="F83" s="349"/>
      <c r="G83" s="349"/>
      <c r="H83" s="349"/>
      <c r="I83" s="350"/>
      <c r="J83" s="462" t="s">
        <v>18</v>
      </c>
      <c r="K83" s="463"/>
      <c r="L83" s="463"/>
    </row>
    <row r="84" spans="1:12" ht="15.75" x14ac:dyDescent="0.25">
      <c r="A84" s="339" t="s">
        <v>4</v>
      </c>
      <c r="B84" s="340"/>
      <c r="C84" s="12" t="s">
        <v>22</v>
      </c>
      <c r="D84" s="12" t="s">
        <v>50</v>
      </c>
      <c r="E84" s="12" t="s">
        <v>6</v>
      </c>
      <c r="F84" s="12" t="s">
        <v>7</v>
      </c>
      <c r="G84" s="12" t="s">
        <v>8</v>
      </c>
      <c r="H84" s="12" t="s">
        <v>52</v>
      </c>
      <c r="I84" s="12" t="s">
        <v>13</v>
      </c>
      <c r="J84" s="464"/>
      <c r="K84" s="465"/>
      <c r="L84" s="466"/>
    </row>
    <row r="85" spans="1:12" ht="15.6" customHeight="1" x14ac:dyDescent="0.25">
      <c r="A85" s="352" t="s">
        <v>218</v>
      </c>
      <c r="B85" s="336"/>
      <c r="C85" s="61"/>
      <c r="D85" s="61"/>
      <c r="E85" s="61">
        <v>4</v>
      </c>
      <c r="F85" s="61"/>
      <c r="G85" s="61"/>
      <c r="H85" s="61"/>
      <c r="I85" s="61"/>
      <c r="J85" s="377" t="s">
        <v>219</v>
      </c>
      <c r="K85" s="378"/>
      <c r="L85" s="379"/>
    </row>
    <row r="86" spans="1:12" ht="15.75" x14ac:dyDescent="0.25">
      <c r="A86" s="352" t="s">
        <v>222</v>
      </c>
      <c r="B86" s="336"/>
      <c r="C86" s="61"/>
      <c r="D86" s="61"/>
      <c r="E86" s="61"/>
      <c r="F86" s="61"/>
      <c r="G86" s="61"/>
      <c r="H86" s="154"/>
      <c r="I86" s="61">
        <v>1</v>
      </c>
      <c r="J86" s="377" t="s">
        <v>223</v>
      </c>
      <c r="K86" s="378"/>
      <c r="L86" s="379"/>
    </row>
    <row r="87" spans="1:12" ht="15.75" x14ac:dyDescent="0.25">
      <c r="A87" s="455" t="s">
        <v>163</v>
      </c>
      <c r="B87" s="456"/>
      <c r="C87" s="62"/>
      <c r="D87" s="61">
        <v>4</v>
      </c>
      <c r="E87" s="62"/>
      <c r="F87" s="62"/>
      <c r="G87" s="31"/>
      <c r="H87" s="31"/>
      <c r="I87" s="50"/>
      <c r="J87" s="377"/>
      <c r="K87" s="378"/>
      <c r="L87" s="379"/>
    </row>
    <row r="88" spans="1:12" ht="30.75" customHeight="1" x14ac:dyDescent="0.25">
      <c r="A88" s="341" t="s">
        <v>209</v>
      </c>
      <c r="B88" s="341"/>
      <c r="C88" s="73"/>
      <c r="D88" s="73"/>
      <c r="E88" s="73"/>
      <c r="F88" s="73"/>
      <c r="G88" s="74"/>
      <c r="H88" s="74"/>
      <c r="I88" s="75">
        <v>1</v>
      </c>
      <c r="J88" s="377" t="s">
        <v>304</v>
      </c>
      <c r="K88" s="378"/>
      <c r="L88" s="379"/>
    </row>
    <row r="89" spans="1:12" ht="16.5" thickBot="1" x14ac:dyDescent="0.3">
      <c r="A89" s="335" t="s">
        <v>319</v>
      </c>
      <c r="B89" s="336"/>
      <c r="C89" s="61"/>
      <c r="D89" s="61"/>
      <c r="E89" s="61"/>
      <c r="F89" s="61"/>
      <c r="G89" s="61"/>
      <c r="H89" s="61"/>
      <c r="I89" s="61" t="s">
        <v>320</v>
      </c>
      <c r="J89" s="377" t="s">
        <v>321</v>
      </c>
      <c r="K89" s="378"/>
      <c r="L89" s="379"/>
    </row>
    <row r="90" spans="1:12" ht="16.5" thickBot="1" x14ac:dyDescent="0.3">
      <c r="A90" s="344" t="s">
        <v>21</v>
      </c>
      <c r="B90" s="479"/>
      <c r="C90" s="32">
        <f t="shared" ref="C90:H90" si="0">SUM(C85:C89)</f>
        <v>0</v>
      </c>
      <c r="D90" s="32">
        <f t="shared" si="0"/>
        <v>4</v>
      </c>
      <c r="E90" s="32">
        <f t="shared" si="0"/>
        <v>4</v>
      </c>
      <c r="F90" s="32">
        <f t="shared" si="0"/>
        <v>0</v>
      </c>
      <c r="G90" s="32">
        <f t="shared" si="0"/>
        <v>0</v>
      </c>
      <c r="H90" s="32">
        <f t="shared" si="0"/>
        <v>0</v>
      </c>
      <c r="I90" s="32">
        <f>COUNTIF(I85:I89, "&lt;&gt;")</f>
        <v>3</v>
      </c>
      <c r="J90" s="480"/>
      <c r="K90" s="481"/>
      <c r="L90" s="482"/>
    </row>
    <row r="91" spans="1:12" ht="13.5" thickBot="1" x14ac:dyDescent="0.25"/>
    <row r="92" spans="1:12" ht="19.5" thickBot="1" x14ac:dyDescent="0.35">
      <c r="A92" s="76" t="s">
        <v>95</v>
      </c>
      <c r="B92" s="77"/>
      <c r="C92" s="77"/>
      <c r="D92" s="77"/>
      <c r="E92" s="78"/>
    </row>
    <row r="93" spans="1:12" ht="15.75" x14ac:dyDescent="0.25">
      <c r="A93" s="351"/>
      <c r="B93" s="351"/>
      <c r="C93" s="12" t="s">
        <v>17</v>
      </c>
    </row>
    <row r="94" spans="1:12" ht="15.75" x14ac:dyDescent="0.25">
      <c r="A94" s="335" t="s">
        <v>96</v>
      </c>
      <c r="B94" s="336"/>
      <c r="C94">
        <v>33</v>
      </c>
    </row>
    <row r="95" spans="1:12" ht="13.5" thickBot="1" x14ac:dyDescent="0.25"/>
    <row r="96" spans="1:12" ht="16.5" thickBot="1" x14ac:dyDescent="0.3">
      <c r="A96" s="346" t="s">
        <v>53</v>
      </c>
      <c r="B96" s="347"/>
      <c r="C96" s="348" t="s">
        <v>5</v>
      </c>
      <c r="D96" s="349"/>
      <c r="E96" s="349"/>
      <c r="F96" s="349"/>
      <c r="G96" s="349"/>
      <c r="H96" s="349"/>
      <c r="I96" s="349"/>
      <c r="J96" s="350"/>
      <c r="K96" s="90"/>
      <c r="L96" s="91" t="s">
        <v>45</v>
      </c>
    </row>
    <row r="97" spans="1:12" ht="63" x14ac:dyDescent="0.25">
      <c r="A97" s="339" t="s">
        <v>4</v>
      </c>
      <c r="B97" s="340"/>
      <c r="C97" s="12" t="s">
        <v>22</v>
      </c>
      <c r="D97" s="12" t="s">
        <v>50</v>
      </c>
      <c r="E97" s="12" t="s">
        <v>6</v>
      </c>
      <c r="F97" s="12" t="s">
        <v>7</v>
      </c>
      <c r="G97" s="12" t="s">
        <v>8</v>
      </c>
      <c r="H97" s="12" t="s">
        <v>52</v>
      </c>
      <c r="I97" s="65" t="s">
        <v>35</v>
      </c>
      <c r="J97" s="65" t="s">
        <v>13</v>
      </c>
      <c r="K97" s="65" t="s">
        <v>47</v>
      </c>
      <c r="L97" s="92"/>
    </row>
    <row r="98" spans="1:12" ht="15.75" x14ac:dyDescent="0.25">
      <c r="A98" s="335" t="s">
        <v>159</v>
      </c>
      <c r="B98" s="336"/>
      <c r="C98" s="31"/>
      <c r="D98" s="31"/>
      <c r="E98" s="31"/>
      <c r="F98" s="31"/>
      <c r="G98" s="31"/>
      <c r="H98" s="31"/>
      <c r="I98" s="93">
        <v>18</v>
      </c>
      <c r="J98" s="93"/>
      <c r="K98" s="94"/>
      <c r="L98" s="94"/>
    </row>
    <row r="99" spans="1:12" ht="15.75" x14ac:dyDescent="0.25">
      <c r="A99" s="335" t="s">
        <v>221</v>
      </c>
      <c r="B99" s="336"/>
      <c r="C99" s="31"/>
      <c r="D99" s="31"/>
      <c r="E99" s="31">
        <v>3</v>
      </c>
      <c r="F99" s="31">
        <v>3</v>
      </c>
      <c r="G99" s="31"/>
      <c r="H99" s="31"/>
      <c r="I99" s="93"/>
      <c r="J99" s="93"/>
      <c r="K99" s="94"/>
      <c r="L99" s="93"/>
    </row>
    <row r="100" spans="1:12" ht="15.75" x14ac:dyDescent="0.25">
      <c r="A100" s="335" t="s">
        <v>235</v>
      </c>
      <c r="B100" s="336"/>
      <c r="C100" s="31"/>
      <c r="D100" s="31"/>
      <c r="E100" s="31"/>
      <c r="F100" s="31"/>
      <c r="G100" s="31"/>
      <c r="H100" s="31"/>
      <c r="I100" s="94">
        <v>5</v>
      </c>
      <c r="J100" s="94"/>
      <c r="K100" s="94"/>
      <c r="L100" s="94"/>
    </row>
    <row r="101" spans="1:12" ht="15.75" x14ac:dyDescent="0.25">
      <c r="A101" s="335" t="s">
        <v>237</v>
      </c>
      <c r="B101" s="336"/>
      <c r="C101" s="31"/>
      <c r="D101" s="31"/>
      <c r="E101" s="31">
        <v>1</v>
      </c>
      <c r="F101" s="31">
        <v>1</v>
      </c>
      <c r="G101" s="31"/>
      <c r="H101" s="31"/>
      <c r="I101" s="93"/>
      <c r="J101" s="94"/>
      <c r="K101" s="93"/>
      <c r="L101" s="93"/>
    </row>
    <row r="102" spans="1:12" ht="15.75" x14ac:dyDescent="0.25">
      <c r="A102" s="341" t="s">
        <v>238</v>
      </c>
      <c r="B102" s="341"/>
      <c r="C102" s="31"/>
      <c r="D102" s="31"/>
      <c r="E102" s="31"/>
      <c r="F102" s="31">
        <v>1</v>
      </c>
      <c r="G102" s="31"/>
      <c r="H102" s="31"/>
      <c r="I102" s="166"/>
      <c r="J102" s="94"/>
      <c r="K102" s="94"/>
      <c r="L102" s="94"/>
    </row>
    <row r="103" spans="1:12" ht="15.75" x14ac:dyDescent="0.25">
      <c r="A103" s="341" t="s">
        <v>340</v>
      </c>
      <c r="B103" s="341"/>
      <c r="C103" s="31"/>
      <c r="D103" s="31"/>
      <c r="E103" s="31">
        <v>2</v>
      </c>
      <c r="F103" s="31">
        <v>1</v>
      </c>
      <c r="G103" s="31"/>
      <c r="H103" s="31"/>
      <c r="I103" s="208"/>
      <c r="J103" s="94"/>
      <c r="K103" s="94"/>
      <c r="L103" s="94"/>
    </row>
    <row r="104" spans="1:12" ht="16.5" thickBot="1" x14ac:dyDescent="0.3">
      <c r="A104" s="341" t="s">
        <v>240</v>
      </c>
      <c r="B104" s="341"/>
      <c r="C104" s="31"/>
      <c r="D104" s="31"/>
      <c r="E104" s="31"/>
      <c r="F104" s="31"/>
      <c r="G104" s="31"/>
      <c r="H104" s="31"/>
      <c r="I104" s="208">
        <v>1335</v>
      </c>
      <c r="J104" s="94"/>
      <c r="K104" s="94"/>
      <c r="L104" s="94"/>
    </row>
    <row r="105" spans="1:12" ht="16.5" thickBot="1" x14ac:dyDescent="0.3">
      <c r="A105" s="331" t="s">
        <v>48</v>
      </c>
      <c r="B105" s="332"/>
      <c r="C105" s="24">
        <f>SUM(C98:C104)</f>
        <v>0</v>
      </c>
      <c r="D105" s="24">
        <f t="shared" ref="D105:J105" si="1">SUM(D98:D104)</f>
        <v>0</v>
      </c>
      <c r="E105" s="24">
        <f t="shared" si="1"/>
        <v>6</v>
      </c>
      <c r="F105" s="24">
        <f t="shared" si="1"/>
        <v>6</v>
      </c>
      <c r="G105" s="24">
        <f t="shared" si="1"/>
        <v>0</v>
      </c>
      <c r="H105" s="24">
        <f t="shared" si="1"/>
        <v>0</v>
      </c>
      <c r="I105" s="24">
        <f t="shared" si="1"/>
        <v>1358</v>
      </c>
      <c r="J105" s="24">
        <f t="shared" si="1"/>
        <v>0</v>
      </c>
      <c r="K105" s="72"/>
      <c r="L105" s="72"/>
    </row>
    <row r="106" spans="1:12" ht="15.75" x14ac:dyDescent="0.25">
      <c r="A106" s="160" t="s">
        <v>78</v>
      </c>
    </row>
  </sheetData>
  <mergeCells count="123">
    <mergeCell ref="C61:F61"/>
    <mergeCell ref="G61:J61"/>
    <mergeCell ref="C63:F63"/>
    <mergeCell ref="C64:F64"/>
    <mergeCell ref="C66:F66"/>
    <mergeCell ref="C67:F67"/>
    <mergeCell ref="C68:F68"/>
    <mergeCell ref="G68:J68"/>
    <mergeCell ref="A40:B40"/>
    <mergeCell ref="F41:I41"/>
    <mergeCell ref="F42:I42"/>
    <mergeCell ref="F43:I43"/>
    <mergeCell ref="F52:I52"/>
    <mergeCell ref="F49:I49"/>
    <mergeCell ref="F50:I50"/>
    <mergeCell ref="A61:B61"/>
    <mergeCell ref="G62:J62"/>
    <mergeCell ref="G63:J63"/>
    <mergeCell ref="G64:J64"/>
    <mergeCell ref="C73:F73"/>
    <mergeCell ref="G73:J73"/>
    <mergeCell ref="G69:J69"/>
    <mergeCell ref="C62:F62"/>
    <mergeCell ref="G66:J66"/>
    <mergeCell ref="G67:J67"/>
    <mergeCell ref="C69:F69"/>
    <mergeCell ref="C72:F72"/>
    <mergeCell ref="G72:J72"/>
    <mergeCell ref="C65:F65"/>
    <mergeCell ref="G65:J65"/>
    <mergeCell ref="C71:F71"/>
    <mergeCell ref="G71:J71"/>
    <mergeCell ref="C70:F70"/>
    <mergeCell ref="G70:J70"/>
    <mergeCell ref="E13:H13"/>
    <mergeCell ref="F53:I53"/>
    <mergeCell ref="F39:I39"/>
    <mergeCell ref="A18:I18"/>
    <mergeCell ref="A56:F56"/>
    <mergeCell ref="F28:I28"/>
    <mergeCell ref="F29:I29"/>
    <mergeCell ref="F30:I30"/>
    <mergeCell ref="F48:I48"/>
    <mergeCell ref="F54:I54"/>
    <mergeCell ref="F22:I22"/>
    <mergeCell ref="F44:I44"/>
    <mergeCell ref="F45:I45"/>
    <mergeCell ref="F46:I46"/>
    <mergeCell ref="F47:I47"/>
    <mergeCell ref="F31:I31"/>
    <mergeCell ref="F51:I51"/>
    <mergeCell ref="F33:I33"/>
    <mergeCell ref="F32:I32"/>
    <mergeCell ref="F34:I34"/>
    <mergeCell ref="F35:I35"/>
    <mergeCell ref="A1:C1"/>
    <mergeCell ref="D1:G1"/>
    <mergeCell ref="A3:B3"/>
    <mergeCell ref="C3:D3"/>
    <mergeCell ref="E4:H4"/>
    <mergeCell ref="E6:H6"/>
    <mergeCell ref="F25:I25"/>
    <mergeCell ref="F26:I26"/>
    <mergeCell ref="F27:I27"/>
    <mergeCell ref="E16:H16"/>
    <mergeCell ref="F17:I17"/>
    <mergeCell ref="F23:I23"/>
    <mergeCell ref="F24:I24"/>
    <mergeCell ref="F19:I19"/>
    <mergeCell ref="F20:I20"/>
    <mergeCell ref="F21:I21"/>
    <mergeCell ref="E7:H7"/>
    <mergeCell ref="E8:H8"/>
    <mergeCell ref="E9:H9"/>
    <mergeCell ref="E12:H12"/>
    <mergeCell ref="E14:H14"/>
    <mergeCell ref="E15:H15"/>
    <mergeCell ref="E10:H10"/>
    <mergeCell ref="E11:H11"/>
    <mergeCell ref="C74:F74"/>
    <mergeCell ref="G74:J74"/>
    <mergeCell ref="A105:B105"/>
    <mergeCell ref="A81:B81"/>
    <mergeCell ref="A99:B99"/>
    <mergeCell ref="A100:B100"/>
    <mergeCell ref="A101:B101"/>
    <mergeCell ref="A102:B102"/>
    <mergeCell ref="A90:B90"/>
    <mergeCell ref="A85:B85"/>
    <mergeCell ref="J90:L90"/>
    <mergeCell ref="A96:B96"/>
    <mergeCell ref="A97:B97"/>
    <mergeCell ref="A98:B98"/>
    <mergeCell ref="A93:B93"/>
    <mergeCell ref="A94:B94"/>
    <mergeCell ref="C96:J96"/>
    <mergeCell ref="J85:L85"/>
    <mergeCell ref="A103:B103"/>
    <mergeCell ref="J86:L86"/>
    <mergeCell ref="J87:L87"/>
    <mergeCell ref="J88:L88"/>
    <mergeCell ref="J89:L89"/>
    <mergeCell ref="C76:F76"/>
    <mergeCell ref="A104:B104"/>
    <mergeCell ref="A87:B87"/>
    <mergeCell ref="A88:B88"/>
    <mergeCell ref="A89:B89"/>
    <mergeCell ref="C75:F75"/>
    <mergeCell ref="G75:J75"/>
    <mergeCell ref="C83:I83"/>
    <mergeCell ref="J83:L83"/>
    <mergeCell ref="A84:B84"/>
    <mergeCell ref="J84:L84"/>
    <mergeCell ref="F81:H81"/>
    <mergeCell ref="A86:B86"/>
    <mergeCell ref="G76:J76"/>
    <mergeCell ref="A78:B78"/>
    <mergeCell ref="F78:H78"/>
    <mergeCell ref="A79:B79"/>
    <mergeCell ref="F79:H79"/>
    <mergeCell ref="A80:B80"/>
    <mergeCell ref="F80:H80"/>
    <mergeCell ref="A83:B83"/>
  </mergeCells>
  <hyperlinks>
    <hyperlink ref="F79" r:id="rId1" xr:uid="{00000000-0004-0000-0100-000000000000}"/>
    <hyperlink ref="F80" r:id="rId2" xr:uid="{00000000-0004-0000-0100-000001000000}"/>
  </hyperlinks>
  <pageMargins left="0.23622047244094491" right="0.23622047244094491" top="0.74803149606299213" bottom="0.74803149606299213" header="0.31496062992125984" footer="0.31496062992125984"/>
  <pageSetup paperSize="8" scale="54" orientation="portrait" r:id="rId3"/>
  <headerFooter alignWithMargins="0"/>
  <colBreaks count="1" manualBreakCount="1">
    <brk id="7" max="78"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97"/>
  <sheetViews>
    <sheetView topLeftCell="A13" zoomScale="70" zoomScaleNormal="70" workbookViewId="0">
      <selection activeCell="B16" sqref="B16"/>
    </sheetView>
  </sheetViews>
  <sheetFormatPr defaultRowHeight="12.75" x14ac:dyDescent="0.2"/>
  <cols>
    <col min="1" max="1" width="36" bestFit="1" customWidth="1"/>
    <col min="2" max="2" width="17.5703125" bestFit="1" customWidth="1"/>
    <col min="3" max="3" width="16.85546875" customWidth="1"/>
    <col min="4" max="4" width="12.42578125" customWidth="1"/>
    <col min="5" max="5" width="12.7109375" customWidth="1"/>
    <col min="6" max="6" width="13" customWidth="1"/>
    <col min="7" max="7" width="10.85546875" customWidth="1"/>
    <col min="8" max="8" width="12.140625" style="1" customWidth="1"/>
    <col min="9" max="9" width="16.7109375" customWidth="1"/>
    <col min="10" max="10" width="24.140625" customWidth="1"/>
    <col min="11" max="11" width="30" customWidth="1"/>
    <col min="12" max="12" width="22" customWidth="1"/>
  </cols>
  <sheetData>
    <row r="1" spans="1:9" ht="24.75" customHeight="1" thickBot="1" x14ac:dyDescent="0.4">
      <c r="A1" s="442" t="s">
        <v>0</v>
      </c>
      <c r="B1" s="443"/>
      <c r="C1" s="444"/>
      <c r="D1" s="445" t="s">
        <v>84</v>
      </c>
      <c r="E1" s="447"/>
      <c r="F1" s="447"/>
      <c r="G1" s="448"/>
      <c r="H1" s="4"/>
      <c r="I1" s="1"/>
    </row>
    <row r="2" spans="1:9" ht="24.75" customHeight="1" thickBot="1" x14ac:dyDescent="0.3">
      <c r="A2" s="21"/>
      <c r="B2" s="1"/>
      <c r="C2" s="1"/>
      <c r="D2" s="1"/>
      <c r="E2" s="3"/>
      <c r="F2" s="3"/>
      <c r="G2" s="3"/>
      <c r="H2" s="4"/>
      <c r="I2" s="1"/>
    </row>
    <row r="3" spans="1:9" ht="16.5" thickBot="1" x14ac:dyDescent="0.3">
      <c r="A3" s="449"/>
      <c r="B3" s="449"/>
      <c r="C3" s="450" t="s">
        <v>10</v>
      </c>
      <c r="D3" s="451"/>
      <c r="E3" s="3"/>
      <c r="F3" s="3"/>
      <c r="G3" s="3"/>
      <c r="H3" s="4"/>
      <c r="I3" s="1"/>
    </row>
    <row r="4" spans="1:9" ht="55.5" customHeight="1" thickBot="1" x14ac:dyDescent="0.35">
      <c r="A4" s="26" t="s">
        <v>1</v>
      </c>
      <c r="B4" s="27" t="s">
        <v>2</v>
      </c>
      <c r="C4" s="28" t="s">
        <v>16</v>
      </c>
      <c r="D4" s="28" t="s">
        <v>15</v>
      </c>
      <c r="E4" s="409" t="s">
        <v>18</v>
      </c>
      <c r="F4" s="410"/>
      <c r="G4" s="410"/>
      <c r="H4" s="411"/>
    </row>
    <row r="5" spans="1:9" ht="19.5" thickBot="1" x14ac:dyDescent="0.35">
      <c r="A5" s="46" t="s">
        <v>19</v>
      </c>
      <c r="B5" s="13"/>
      <c r="C5" s="14"/>
      <c r="D5" s="14"/>
      <c r="E5" s="13"/>
      <c r="F5" s="13"/>
      <c r="G5" s="13"/>
      <c r="H5" s="15"/>
    </row>
    <row r="6" spans="1:9" ht="15.75" x14ac:dyDescent="0.25">
      <c r="A6" s="44" t="s">
        <v>46</v>
      </c>
      <c r="B6" s="5">
        <v>1</v>
      </c>
      <c r="C6" s="5">
        <v>9</v>
      </c>
      <c r="D6" s="5">
        <v>6</v>
      </c>
      <c r="E6" s="484" t="s">
        <v>337</v>
      </c>
      <c r="F6" s="485"/>
      <c r="G6" s="485"/>
      <c r="H6" s="486"/>
    </row>
    <row r="7" spans="1:9" ht="15.75" x14ac:dyDescent="0.25">
      <c r="A7" s="227" t="s">
        <v>270</v>
      </c>
      <c r="B7" s="5">
        <v>1</v>
      </c>
      <c r="C7" s="5">
        <v>10</v>
      </c>
      <c r="D7" s="5">
        <v>12</v>
      </c>
      <c r="E7" s="452" t="s">
        <v>352</v>
      </c>
      <c r="F7" s="453"/>
      <c r="G7" s="453"/>
      <c r="H7" s="454"/>
    </row>
    <row r="8" spans="1:9" ht="15.75" x14ac:dyDescent="0.25">
      <c r="A8" s="228" t="s">
        <v>269</v>
      </c>
      <c r="B8" s="22">
        <v>1</v>
      </c>
      <c r="C8" s="5">
        <v>12</v>
      </c>
      <c r="D8" s="22"/>
      <c r="E8" s="328" t="s">
        <v>353</v>
      </c>
      <c r="F8" s="329"/>
      <c r="G8" s="329"/>
      <c r="H8" s="330"/>
    </row>
    <row r="9" spans="1:9" ht="30.95" customHeight="1" thickBot="1" x14ac:dyDescent="0.3">
      <c r="A9" s="44" t="s">
        <v>389</v>
      </c>
      <c r="B9" s="5">
        <v>1</v>
      </c>
      <c r="C9" s="5">
        <v>4</v>
      </c>
      <c r="D9" s="5">
        <v>26</v>
      </c>
      <c r="E9" s="328" t="s">
        <v>390</v>
      </c>
      <c r="F9" s="329"/>
      <c r="G9" s="329"/>
      <c r="H9" s="330"/>
    </row>
    <row r="10" spans="1:9" ht="15.75" customHeight="1" thickBot="1" x14ac:dyDescent="0.3">
      <c r="A10" s="23" t="s">
        <v>21</v>
      </c>
      <c r="B10" s="24">
        <f>SUM(B6:B9)</f>
        <v>4</v>
      </c>
      <c r="C10" s="24">
        <f>SUM(C6:C9)</f>
        <v>35</v>
      </c>
      <c r="D10" s="24">
        <f>SUM(D6:D9)</f>
        <v>44</v>
      </c>
      <c r="E10" s="435"/>
      <c r="F10" s="436"/>
      <c r="G10" s="436"/>
      <c r="H10" s="437"/>
    </row>
    <row r="11" spans="1:9" ht="21.75" customHeight="1" thickBot="1" x14ac:dyDescent="0.25">
      <c r="A11" s="19"/>
      <c r="B11" s="20"/>
      <c r="C11" s="20"/>
      <c r="D11" s="20"/>
      <c r="E11" s="438"/>
      <c r="F11" s="438"/>
      <c r="G11" s="438"/>
      <c r="H11" s="438"/>
      <c r="I11" s="1"/>
    </row>
    <row r="12" spans="1:9" ht="55.5" customHeight="1" thickBot="1" x14ac:dyDescent="0.35">
      <c r="A12" s="26" t="s">
        <v>1</v>
      </c>
      <c r="B12" s="27" t="s">
        <v>2</v>
      </c>
      <c r="C12" s="28" t="s">
        <v>16</v>
      </c>
      <c r="D12" s="28" t="s">
        <v>15</v>
      </c>
      <c r="E12" s="28" t="s">
        <v>299</v>
      </c>
      <c r="F12" s="409" t="s">
        <v>18</v>
      </c>
      <c r="G12" s="410"/>
      <c r="H12" s="410"/>
      <c r="I12" s="411"/>
    </row>
    <row r="13" spans="1:9" s="29" customFormat="1" ht="26.25" customHeight="1" thickBot="1" x14ac:dyDescent="0.35">
      <c r="A13" s="429" t="s">
        <v>3</v>
      </c>
      <c r="B13" s="430"/>
      <c r="C13" s="430"/>
      <c r="D13" s="430"/>
      <c r="E13" s="430"/>
      <c r="F13" s="430"/>
      <c r="G13" s="430"/>
      <c r="H13" s="430"/>
      <c r="I13" s="430"/>
    </row>
    <row r="14" spans="1:9" ht="20.100000000000001" customHeight="1" x14ac:dyDescent="0.25">
      <c r="A14" s="43" t="s">
        <v>239</v>
      </c>
      <c r="B14" s="10">
        <v>4</v>
      </c>
      <c r="C14" s="10">
        <v>50</v>
      </c>
      <c r="D14" s="10"/>
      <c r="E14" s="10">
        <f>C14*3</f>
        <v>150</v>
      </c>
      <c r="F14" s="418"/>
      <c r="G14" s="419"/>
      <c r="H14" s="419"/>
      <c r="I14" s="420"/>
    </row>
    <row r="15" spans="1:9" ht="66.599999999999994" customHeight="1" x14ac:dyDescent="0.25">
      <c r="A15" s="41" t="s">
        <v>292</v>
      </c>
      <c r="B15" s="10">
        <v>43</v>
      </c>
      <c r="C15" s="10">
        <v>491</v>
      </c>
      <c r="D15" s="10">
        <v>15</v>
      </c>
      <c r="E15" s="214">
        <v>1158</v>
      </c>
      <c r="F15" s="432" t="s">
        <v>356</v>
      </c>
      <c r="G15" s="433"/>
      <c r="H15" s="433"/>
      <c r="I15" s="434"/>
    </row>
    <row r="16" spans="1:9" ht="16.5" thickBot="1" x14ac:dyDescent="0.3">
      <c r="A16" s="42" t="s">
        <v>326</v>
      </c>
      <c r="B16" s="22">
        <v>6</v>
      </c>
      <c r="C16" s="22">
        <v>48</v>
      </c>
      <c r="D16" s="22"/>
      <c r="E16" s="22">
        <f>C16*3</f>
        <v>144</v>
      </c>
      <c r="F16" s="328"/>
      <c r="G16" s="329"/>
      <c r="H16" s="329"/>
      <c r="I16" s="330"/>
    </row>
    <row r="17" spans="1:9" ht="15.75" x14ac:dyDescent="0.25">
      <c r="A17" s="42" t="s">
        <v>327</v>
      </c>
      <c r="B17" s="22">
        <v>3</v>
      </c>
      <c r="C17" s="22">
        <v>13</v>
      </c>
      <c r="D17" s="22"/>
      <c r="E17" s="22">
        <v>43</v>
      </c>
      <c r="F17" s="328"/>
      <c r="G17" s="329"/>
      <c r="H17" s="329"/>
      <c r="I17" s="330"/>
    </row>
    <row r="18" spans="1:9" ht="31.5" x14ac:dyDescent="0.25">
      <c r="A18" s="42" t="s">
        <v>379</v>
      </c>
      <c r="B18" s="22">
        <v>3</v>
      </c>
      <c r="C18" s="22">
        <v>3</v>
      </c>
      <c r="D18" s="22"/>
      <c r="E18" s="22">
        <v>27</v>
      </c>
      <c r="F18" s="328"/>
      <c r="G18" s="329"/>
      <c r="H18" s="329"/>
      <c r="I18" s="330"/>
    </row>
    <row r="19" spans="1:9" ht="15.75" x14ac:dyDescent="0.25">
      <c r="A19" s="42" t="s">
        <v>349</v>
      </c>
      <c r="B19" s="22">
        <v>1</v>
      </c>
      <c r="C19" s="22">
        <v>18</v>
      </c>
      <c r="D19" s="22">
        <v>0</v>
      </c>
      <c r="E19" s="22">
        <v>54</v>
      </c>
      <c r="F19" s="328" t="s">
        <v>350</v>
      </c>
      <c r="G19" s="329"/>
      <c r="H19" s="329"/>
      <c r="I19" s="330"/>
    </row>
    <row r="20" spans="1:9" ht="15.75" x14ac:dyDescent="0.25">
      <c r="A20" s="47" t="s">
        <v>341</v>
      </c>
      <c r="B20" s="22">
        <v>1</v>
      </c>
      <c r="C20" s="5">
        <v>9</v>
      </c>
      <c r="D20" s="5">
        <v>0</v>
      </c>
      <c r="E20" s="5">
        <f>C20*1.5</f>
        <v>13.5</v>
      </c>
      <c r="F20" s="377" t="s">
        <v>343</v>
      </c>
      <c r="G20" s="378"/>
      <c r="H20" s="378"/>
      <c r="I20" s="379"/>
    </row>
    <row r="21" spans="1:9" ht="15.75" x14ac:dyDescent="0.25">
      <c r="A21" s="47" t="s">
        <v>342</v>
      </c>
      <c r="B21" s="5">
        <v>1</v>
      </c>
      <c r="C21" s="5">
        <v>1</v>
      </c>
      <c r="D21" s="5">
        <v>0</v>
      </c>
      <c r="E21" s="5">
        <v>7</v>
      </c>
      <c r="F21" s="377" t="s">
        <v>344</v>
      </c>
      <c r="G21" s="378"/>
      <c r="H21" s="378"/>
      <c r="I21" s="379"/>
    </row>
    <row r="22" spans="1:9" ht="15.75" x14ac:dyDescent="0.25">
      <c r="A22" s="47" t="s">
        <v>355</v>
      </c>
      <c r="B22" s="22">
        <v>1</v>
      </c>
      <c r="C22" s="60">
        <v>1</v>
      </c>
      <c r="D22" s="60"/>
      <c r="E22" s="60">
        <v>8</v>
      </c>
      <c r="F22" s="328" t="s">
        <v>354</v>
      </c>
      <c r="G22" s="329"/>
      <c r="H22" s="329"/>
      <c r="I22" s="330"/>
    </row>
    <row r="23" spans="1:9" ht="31.5" x14ac:dyDescent="0.25">
      <c r="A23" s="229" t="s">
        <v>365</v>
      </c>
      <c r="B23" s="5">
        <v>1</v>
      </c>
      <c r="C23" s="5">
        <v>6</v>
      </c>
      <c r="D23" s="5">
        <v>0</v>
      </c>
      <c r="E23" s="212">
        <v>12</v>
      </c>
      <c r="F23" s="377" t="s">
        <v>357</v>
      </c>
      <c r="G23" s="378"/>
      <c r="H23" s="378"/>
      <c r="I23" s="379"/>
    </row>
    <row r="24" spans="1:9" ht="15.75" x14ac:dyDescent="0.25">
      <c r="A24" s="41" t="s">
        <v>149</v>
      </c>
      <c r="B24" s="5">
        <v>6</v>
      </c>
      <c r="C24" s="5">
        <f>SUM(8*B24)</f>
        <v>48</v>
      </c>
      <c r="D24" s="5">
        <v>0</v>
      </c>
      <c r="E24" s="5">
        <f>SUM(2*C24)</f>
        <v>96</v>
      </c>
      <c r="F24" s="377"/>
      <c r="G24" s="378"/>
      <c r="H24" s="378"/>
      <c r="I24" s="379"/>
    </row>
    <row r="25" spans="1:9" ht="15.75" x14ac:dyDescent="0.25">
      <c r="A25" s="41" t="s">
        <v>302</v>
      </c>
      <c r="B25" s="5">
        <v>2</v>
      </c>
      <c r="C25" s="5">
        <v>16</v>
      </c>
      <c r="D25" s="5">
        <v>0</v>
      </c>
      <c r="E25" s="5">
        <v>28</v>
      </c>
      <c r="F25" s="377"/>
      <c r="G25" s="378"/>
      <c r="H25" s="378"/>
      <c r="I25" s="379"/>
    </row>
    <row r="26" spans="1:9" ht="53.25" customHeight="1" x14ac:dyDescent="0.25">
      <c r="A26" s="44" t="s">
        <v>348</v>
      </c>
      <c r="B26" s="5">
        <v>6</v>
      </c>
      <c r="C26" s="5">
        <v>41</v>
      </c>
      <c r="D26" s="5">
        <v>0</v>
      </c>
      <c r="E26" s="5">
        <v>1230</v>
      </c>
      <c r="F26" s="377" t="s">
        <v>376</v>
      </c>
      <c r="G26" s="378"/>
      <c r="H26" s="378"/>
      <c r="I26" s="379"/>
    </row>
    <row r="27" spans="1:9" ht="15.75" x14ac:dyDescent="0.25">
      <c r="A27" s="44" t="s">
        <v>253</v>
      </c>
      <c r="B27" s="5">
        <v>22</v>
      </c>
      <c r="C27" s="5">
        <v>3</v>
      </c>
      <c r="D27" s="5"/>
      <c r="E27" s="5">
        <v>50</v>
      </c>
      <c r="F27" s="377" t="s">
        <v>380</v>
      </c>
      <c r="G27" s="378"/>
      <c r="H27" s="378"/>
      <c r="I27" s="379"/>
    </row>
    <row r="28" spans="1:9" ht="15.75" x14ac:dyDescent="0.25">
      <c r="A28" s="44" t="s">
        <v>30</v>
      </c>
      <c r="B28" s="22">
        <v>10</v>
      </c>
      <c r="C28" s="22">
        <v>8</v>
      </c>
      <c r="D28" s="22"/>
      <c r="E28" s="22">
        <v>16</v>
      </c>
      <c r="F28" s="377" t="s">
        <v>382</v>
      </c>
      <c r="G28" s="378"/>
      <c r="H28" s="378"/>
      <c r="I28" s="379"/>
    </row>
    <row r="29" spans="1:9" ht="15.75" x14ac:dyDescent="0.25">
      <c r="A29" s="44" t="s">
        <v>384</v>
      </c>
      <c r="B29" s="22"/>
      <c r="C29" s="22">
        <v>11</v>
      </c>
      <c r="D29" s="22"/>
      <c r="E29" s="22">
        <v>222</v>
      </c>
      <c r="F29" s="328" t="s">
        <v>385</v>
      </c>
      <c r="G29" s="329"/>
      <c r="H29" s="329"/>
      <c r="I29" s="330"/>
    </row>
    <row r="30" spans="1:9" ht="15.75" x14ac:dyDescent="0.25">
      <c r="A30" s="44" t="s">
        <v>387</v>
      </c>
      <c r="B30" s="22">
        <v>1</v>
      </c>
      <c r="C30" s="22">
        <v>7</v>
      </c>
      <c r="D30" s="22"/>
      <c r="E30" s="22">
        <v>16</v>
      </c>
      <c r="F30" s="328"/>
      <c r="G30" s="329"/>
      <c r="H30" s="329"/>
      <c r="I30" s="330"/>
    </row>
    <row r="31" spans="1:9" ht="15.75" x14ac:dyDescent="0.25">
      <c r="A31" s="44" t="s">
        <v>28</v>
      </c>
      <c r="B31" s="22">
        <v>3</v>
      </c>
      <c r="C31" s="22">
        <v>17</v>
      </c>
      <c r="D31" s="22"/>
      <c r="E31" s="22">
        <f>SUM(B31*C31)</f>
        <v>51</v>
      </c>
      <c r="F31" s="493"/>
      <c r="G31" s="494"/>
      <c r="H31" s="494"/>
      <c r="I31" s="495"/>
    </row>
    <row r="32" spans="1:9" ht="16.5" thickBot="1" x14ac:dyDescent="0.3">
      <c r="A32" s="44" t="s">
        <v>401</v>
      </c>
      <c r="B32" s="5">
        <v>1</v>
      </c>
      <c r="C32" s="5">
        <v>4</v>
      </c>
      <c r="D32" s="5"/>
      <c r="E32" s="5">
        <v>8</v>
      </c>
      <c r="F32" s="377" t="s">
        <v>402</v>
      </c>
      <c r="G32" s="378"/>
      <c r="H32" s="378"/>
      <c r="I32" s="379"/>
    </row>
    <row r="33" spans="1:11" ht="20.100000000000001" customHeight="1" thickBot="1" x14ac:dyDescent="0.3">
      <c r="A33" s="23" t="s">
        <v>21</v>
      </c>
      <c r="B33" s="24">
        <f>SUM(B14:B32)</f>
        <v>115</v>
      </c>
      <c r="C33" s="24">
        <f>SUM(C14:C32)</f>
        <v>795</v>
      </c>
      <c r="D33" s="24">
        <f>SUM(D14:D32)</f>
        <v>15</v>
      </c>
      <c r="E33" s="24">
        <f>SUM(E14:E32)</f>
        <v>3333.5</v>
      </c>
      <c r="F33" s="55"/>
      <c r="G33" s="56"/>
      <c r="H33" s="56"/>
      <c r="I33" s="57"/>
    </row>
    <row r="34" spans="1:11" ht="15.75" x14ac:dyDescent="0.25">
      <c r="A34" s="11"/>
      <c r="B34" s="4"/>
      <c r="C34" s="4"/>
      <c r="D34" s="4"/>
      <c r="E34" s="9"/>
      <c r="F34" s="9"/>
      <c r="G34" s="9"/>
      <c r="H34" s="9"/>
    </row>
    <row r="35" spans="1:11" ht="16.5" thickBot="1" x14ac:dyDescent="0.3">
      <c r="A35" s="11"/>
      <c r="B35" s="4"/>
      <c r="C35" s="4"/>
      <c r="D35" s="4"/>
      <c r="E35" s="9"/>
      <c r="F35" s="9"/>
      <c r="G35" s="9"/>
      <c r="H35" s="9"/>
    </row>
    <row r="36" spans="1:11" ht="55.5" customHeight="1" thickBot="1" x14ac:dyDescent="0.35">
      <c r="A36" s="26" t="s">
        <v>1</v>
      </c>
      <c r="B36" s="27" t="s">
        <v>2</v>
      </c>
      <c r="C36" s="28" t="s">
        <v>16</v>
      </c>
      <c r="D36" s="28" t="s">
        <v>15</v>
      </c>
      <c r="E36" s="27" t="s">
        <v>51</v>
      </c>
      <c r="F36" s="409" t="s">
        <v>18</v>
      </c>
      <c r="G36" s="410"/>
      <c r="H36" s="410"/>
      <c r="I36" s="411"/>
    </row>
    <row r="37" spans="1:11" ht="26.25" customHeight="1" thickBot="1" x14ac:dyDescent="0.35">
      <c r="A37" s="428" t="s">
        <v>20</v>
      </c>
      <c r="B37" s="410"/>
      <c r="C37" s="16"/>
      <c r="D37" s="16"/>
      <c r="E37" s="16"/>
      <c r="F37" s="17"/>
      <c r="G37" s="17"/>
      <c r="H37" s="17"/>
      <c r="I37" s="18"/>
    </row>
    <row r="38" spans="1:11" ht="33.75" customHeight="1" x14ac:dyDescent="0.25">
      <c r="A38" s="41" t="s">
        <v>239</v>
      </c>
      <c r="B38" s="31">
        <v>1</v>
      </c>
      <c r="C38" s="31">
        <v>10</v>
      </c>
      <c r="D38" s="31">
        <v>50</v>
      </c>
      <c r="E38" s="81"/>
      <c r="F38" s="328" t="s">
        <v>290</v>
      </c>
      <c r="G38" s="329"/>
      <c r="H38" s="329"/>
      <c r="I38" s="330"/>
      <c r="K38" s="6"/>
    </row>
    <row r="39" spans="1:11" ht="15.75" x14ac:dyDescent="0.25">
      <c r="A39" s="41" t="s">
        <v>345</v>
      </c>
      <c r="B39" s="5">
        <v>2</v>
      </c>
      <c r="C39" s="5">
        <v>92</v>
      </c>
      <c r="D39" s="5">
        <v>55</v>
      </c>
      <c r="E39" s="80"/>
      <c r="F39" s="335" t="s">
        <v>369</v>
      </c>
      <c r="G39" s="352"/>
      <c r="H39" s="352"/>
      <c r="I39" s="506"/>
      <c r="K39" s="6"/>
    </row>
    <row r="40" spans="1:11" ht="15.75" x14ac:dyDescent="0.25">
      <c r="A40" s="151" t="s">
        <v>80</v>
      </c>
      <c r="B40" s="5">
        <v>4</v>
      </c>
      <c r="C40" s="5">
        <v>220</v>
      </c>
      <c r="D40" s="5"/>
      <c r="E40" s="80"/>
      <c r="F40" s="328" t="s">
        <v>368</v>
      </c>
      <c r="G40" s="329"/>
      <c r="H40" s="329"/>
      <c r="I40" s="330"/>
      <c r="K40" s="6"/>
    </row>
    <row r="41" spans="1:11" ht="39" customHeight="1" x14ac:dyDescent="0.25">
      <c r="A41" s="228" t="s">
        <v>358</v>
      </c>
      <c r="B41" s="5">
        <v>1</v>
      </c>
      <c r="C41" s="5" t="s">
        <v>359</v>
      </c>
      <c r="D41" s="5">
        <v>0</v>
      </c>
      <c r="E41" s="79"/>
      <c r="F41" s="328" t="s">
        <v>360</v>
      </c>
      <c r="G41" s="424"/>
      <c r="H41" s="424"/>
      <c r="I41" s="425"/>
      <c r="K41" s="6"/>
    </row>
    <row r="42" spans="1:11" ht="47.25" x14ac:dyDescent="0.25">
      <c r="A42" s="227" t="s">
        <v>370</v>
      </c>
      <c r="B42" s="5">
        <v>1</v>
      </c>
      <c r="C42" s="5">
        <v>26</v>
      </c>
      <c r="D42" s="5"/>
      <c r="E42" s="79"/>
      <c r="F42" s="432" t="s">
        <v>371</v>
      </c>
      <c r="G42" s="433"/>
      <c r="H42" s="433"/>
      <c r="I42" s="434"/>
      <c r="K42" s="6"/>
    </row>
    <row r="43" spans="1:11" ht="31.5" x14ac:dyDescent="0.25">
      <c r="A43" s="230" t="s">
        <v>372</v>
      </c>
      <c r="B43" s="5">
        <v>2</v>
      </c>
      <c r="C43" s="5">
        <v>12</v>
      </c>
      <c r="D43" s="5">
        <v>13</v>
      </c>
      <c r="E43" s="80"/>
      <c r="F43" s="509" t="s">
        <v>373</v>
      </c>
      <c r="G43" s="329"/>
      <c r="H43" s="329"/>
      <c r="I43" s="330"/>
      <c r="K43" s="6"/>
    </row>
    <row r="44" spans="1:11" ht="50.25" customHeight="1" x14ac:dyDescent="0.25">
      <c r="A44" s="42" t="s">
        <v>377</v>
      </c>
      <c r="B44" s="31">
        <v>1</v>
      </c>
      <c r="C44" s="31">
        <v>200</v>
      </c>
      <c r="D44" s="31">
        <v>100</v>
      </c>
      <c r="E44" s="150"/>
      <c r="F44" s="328" t="s">
        <v>388</v>
      </c>
      <c r="G44" s="329"/>
      <c r="H44" s="329"/>
      <c r="I44" s="330"/>
      <c r="K44" s="6"/>
    </row>
    <row r="45" spans="1:11" ht="15.75" x14ac:dyDescent="0.25">
      <c r="A45" s="44" t="s">
        <v>387</v>
      </c>
      <c r="B45" s="31">
        <v>4</v>
      </c>
      <c r="C45" s="31">
        <v>211</v>
      </c>
      <c r="D45" s="31">
        <v>15</v>
      </c>
      <c r="E45" s="81"/>
      <c r="F45" s="328" t="s">
        <v>386</v>
      </c>
      <c r="G45" s="329"/>
      <c r="H45" s="329"/>
      <c r="I45" s="330"/>
      <c r="K45" s="6"/>
    </row>
    <row r="46" spans="1:11" ht="15.75" x14ac:dyDescent="0.25">
      <c r="A46" s="158" t="s">
        <v>28</v>
      </c>
      <c r="B46" s="74">
        <v>1</v>
      </c>
      <c r="C46" s="74">
        <v>6</v>
      </c>
      <c r="D46" s="74"/>
      <c r="E46" s="159"/>
      <c r="F46" s="328" t="s">
        <v>391</v>
      </c>
      <c r="G46" s="329"/>
      <c r="H46" s="329"/>
      <c r="I46" s="330"/>
      <c r="K46" s="6"/>
    </row>
    <row r="47" spans="1:11" ht="15.75" x14ac:dyDescent="0.25">
      <c r="A47" s="158" t="s">
        <v>397</v>
      </c>
      <c r="B47" s="74">
        <v>1</v>
      </c>
      <c r="C47" s="74"/>
      <c r="D47" s="74"/>
      <c r="E47" s="159"/>
      <c r="F47" s="328" t="s">
        <v>398</v>
      </c>
      <c r="G47" s="329"/>
      <c r="H47" s="329"/>
      <c r="I47" s="330"/>
      <c r="K47" s="6"/>
    </row>
    <row r="48" spans="1:11" ht="16.5" thickBot="1" x14ac:dyDescent="0.3">
      <c r="A48" s="157" t="s">
        <v>400</v>
      </c>
      <c r="B48" s="5">
        <v>1</v>
      </c>
      <c r="C48" s="5">
        <v>12</v>
      </c>
      <c r="D48" s="5">
        <v>0</v>
      </c>
      <c r="E48" s="80"/>
      <c r="F48" s="328" t="s">
        <v>399</v>
      </c>
      <c r="G48" s="329"/>
      <c r="H48" s="329"/>
      <c r="I48" s="330"/>
      <c r="K48" s="6"/>
    </row>
    <row r="49" spans="1:11" ht="16.5" thickBot="1" x14ac:dyDescent="0.3">
      <c r="A49" s="25" t="s">
        <v>9</v>
      </c>
      <c r="B49" s="24">
        <f>SUM(B38:B48)</f>
        <v>19</v>
      </c>
      <c r="C49" s="24">
        <f>SUM(C38:C48)</f>
        <v>789</v>
      </c>
      <c r="D49" s="24">
        <f>SUM(D38:D48)</f>
        <v>233</v>
      </c>
      <c r="E49" s="24">
        <f>SUM(E48:E48)</f>
        <v>0</v>
      </c>
      <c r="F49" s="401"/>
      <c r="G49" s="402"/>
      <c r="H49" s="402"/>
      <c r="I49" s="403"/>
    </row>
    <row r="50" spans="1:11" ht="16.5" thickBot="1" x14ac:dyDescent="0.3">
      <c r="A50" s="33"/>
      <c r="B50" s="33"/>
      <c r="C50" s="33"/>
      <c r="D50" s="33"/>
      <c r="F50" s="34"/>
      <c r="G50" s="34"/>
      <c r="H50" s="34"/>
    </row>
    <row r="51" spans="1:11" ht="21.75" thickBot="1" x14ac:dyDescent="0.4">
      <c r="A51" s="404" t="s">
        <v>23</v>
      </c>
      <c r="B51" s="405"/>
      <c r="C51" s="405"/>
      <c r="D51" s="405"/>
      <c r="E51" s="405"/>
      <c r="F51" s="406"/>
      <c r="G51" s="34"/>
      <c r="H51" s="34"/>
    </row>
    <row r="52" spans="1:11" ht="21" x14ac:dyDescent="0.25">
      <c r="A52" s="33"/>
      <c r="B52" s="35" t="s">
        <v>24</v>
      </c>
      <c r="C52" s="36" t="s">
        <v>25</v>
      </c>
      <c r="D52" s="37" t="s">
        <v>26</v>
      </c>
      <c r="E52" s="37" t="s">
        <v>249</v>
      </c>
      <c r="F52" s="37" t="s">
        <v>51</v>
      </c>
      <c r="G52" s="34"/>
      <c r="H52" s="34"/>
      <c r="I52" s="34"/>
    </row>
    <row r="53" spans="1:11" ht="22.5" customHeight="1" thickBot="1" x14ac:dyDescent="0.3">
      <c r="A53" s="33"/>
      <c r="B53" s="38">
        <f>SUM(B10+B33+B49)</f>
        <v>138</v>
      </c>
      <c r="C53" s="39">
        <f>SUM(C10+C33+C49)</f>
        <v>1619</v>
      </c>
      <c r="D53" s="40">
        <f>SUM(D10+D33+D49)</f>
        <v>292</v>
      </c>
      <c r="E53" s="40">
        <f>E33</f>
        <v>3333.5</v>
      </c>
      <c r="F53" s="40">
        <f>SUM(E49)</f>
        <v>0</v>
      </c>
      <c r="G53" s="34"/>
      <c r="H53" s="34"/>
      <c r="I53" s="34"/>
    </row>
    <row r="54" spans="1:11" s="2" customFormat="1" ht="18" customHeight="1" x14ac:dyDescent="0.25">
      <c r="A54" s="6"/>
      <c r="B54" s="6"/>
      <c r="C54" s="6"/>
      <c r="D54" s="6"/>
      <c r="E54" s="7"/>
      <c r="F54" s="7"/>
      <c r="G54" s="7"/>
      <c r="H54" s="7"/>
    </row>
    <row r="55" spans="1:11" ht="16.5" thickBot="1" x14ac:dyDescent="0.3">
      <c r="A55" s="8"/>
      <c r="B55" s="8"/>
      <c r="C55" s="4"/>
      <c r="D55" s="4"/>
      <c r="E55" s="7"/>
      <c r="F55" s="4"/>
      <c r="G55" s="4"/>
      <c r="H55" s="9"/>
      <c r="I55" s="9"/>
      <c r="J55" s="9"/>
      <c r="K55" s="9"/>
    </row>
    <row r="56" spans="1:11" ht="19.5" thickBot="1" x14ac:dyDescent="0.35">
      <c r="A56" s="369" t="s">
        <v>12</v>
      </c>
      <c r="B56" s="370"/>
      <c r="C56" s="407" t="s">
        <v>5</v>
      </c>
      <c r="D56" s="408"/>
      <c r="E56" s="408"/>
      <c r="F56" s="408"/>
      <c r="G56" s="409" t="s">
        <v>18</v>
      </c>
      <c r="H56" s="410"/>
      <c r="I56" s="410"/>
      <c r="J56" s="411"/>
    </row>
    <row r="57" spans="1:11" ht="18.75" x14ac:dyDescent="0.3">
      <c r="A57" s="45" t="s">
        <v>4</v>
      </c>
      <c r="B57" s="30" t="s">
        <v>17</v>
      </c>
      <c r="C57" s="393" t="s">
        <v>14</v>
      </c>
      <c r="D57" s="394"/>
      <c r="E57" s="394"/>
      <c r="F57" s="394"/>
      <c r="G57" s="395"/>
      <c r="H57" s="396"/>
      <c r="I57" s="396"/>
      <c r="J57" s="397"/>
    </row>
    <row r="58" spans="1:11" ht="33.950000000000003" customHeight="1" x14ac:dyDescent="0.25">
      <c r="A58" s="201" t="s">
        <v>27</v>
      </c>
      <c r="B58" s="201">
        <v>1</v>
      </c>
      <c r="C58" s="383" t="s">
        <v>361</v>
      </c>
      <c r="D58" s="384"/>
      <c r="E58" s="384"/>
      <c r="F58" s="505"/>
      <c r="G58" s="387" t="s">
        <v>362</v>
      </c>
      <c r="H58" s="502"/>
      <c r="I58" s="502"/>
      <c r="J58" s="503"/>
    </row>
    <row r="59" spans="1:11" ht="15.75" x14ac:dyDescent="0.25">
      <c r="A59" s="201" t="s">
        <v>27</v>
      </c>
      <c r="B59" s="201">
        <v>3</v>
      </c>
      <c r="C59" s="383" t="s">
        <v>363</v>
      </c>
      <c r="D59" s="384"/>
      <c r="E59" s="384"/>
      <c r="F59" s="505"/>
      <c r="G59" s="387" t="s">
        <v>364</v>
      </c>
      <c r="H59" s="502"/>
      <c r="I59" s="502"/>
      <c r="J59" s="503"/>
    </row>
    <row r="60" spans="1:11" ht="81" customHeight="1" x14ac:dyDescent="0.25">
      <c r="A60" s="201" t="s">
        <v>374</v>
      </c>
      <c r="B60" s="201">
        <v>2</v>
      </c>
      <c r="C60" s="383" t="s">
        <v>258</v>
      </c>
      <c r="D60" s="384"/>
      <c r="E60" s="384"/>
      <c r="F60" s="505"/>
      <c r="G60" s="387" t="s">
        <v>375</v>
      </c>
      <c r="H60" s="507"/>
      <c r="I60" s="507"/>
      <c r="J60" s="508"/>
    </row>
    <row r="61" spans="1:11" ht="21.75" customHeight="1" x14ac:dyDescent="0.25">
      <c r="A61" s="63" t="s">
        <v>31</v>
      </c>
      <c r="B61" s="63">
        <v>3</v>
      </c>
      <c r="C61" s="398" t="s">
        <v>64</v>
      </c>
      <c r="D61" s="399"/>
      <c r="E61" s="399"/>
      <c r="F61" s="498"/>
      <c r="G61" s="387"/>
      <c r="H61" s="499"/>
      <c r="I61" s="499"/>
      <c r="J61" s="500"/>
    </row>
    <row r="62" spans="1:11" ht="18" customHeight="1" x14ac:dyDescent="0.25">
      <c r="A62" s="82" t="s">
        <v>32</v>
      </c>
      <c r="B62" s="63">
        <v>3</v>
      </c>
      <c r="C62" s="398" t="s">
        <v>64</v>
      </c>
      <c r="D62" s="399"/>
      <c r="E62" s="399"/>
      <c r="F62" s="498"/>
      <c r="G62" s="377"/>
      <c r="H62" s="378"/>
      <c r="I62" s="378"/>
      <c r="J62" s="379"/>
    </row>
    <row r="63" spans="1:11" ht="15.75" customHeight="1" x14ac:dyDescent="0.25">
      <c r="A63" s="63" t="s">
        <v>33</v>
      </c>
      <c r="B63" s="63">
        <v>3</v>
      </c>
      <c r="C63" s="398" t="s">
        <v>64</v>
      </c>
      <c r="D63" s="399"/>
      <c r="E63" s="399"/>
      <c r="F63" s="498"/>
      <c r="G63" s="377"/>
      <c r="H63" s="378"/>
      <c r="I63" s="378"/>
      <c r="J63" s="379"/>
    </row>
    <row r="64" spans="1:11" ht="18.75" customHeight="1" x14ac:dyDescent="0.25">
      <c r="A64" s="49" t="s">
        <v>31</v>
      </c>
      <c r="B64" s="48">
        <v>1</v>
      </c>
      <c r="C64" s="398" t="s">
        <v>381</v>
      </c>
      <c r="D64" s="399"/>
      <c r="E64" s="399"/>
      <c r="F64" s="400"/>
      <c r="G64" s="387"/>
      <c r="H64" s="388"/>
      <c r="I64" s="388"/>
      <c r="J64" s="389"/>
    </row>
    <row r="65" spans="1:11" ht="18.75" customHeight="1" x14ac:dyDescent="0.25">
      <c r="A65" s="63" t="s">
        <v>407</v>
      </c>
      <c r="B65" s="63">
        <v>1</v>
      </c>
      <c r="C65" s="398" t="s">
        <v>64</v>
      </c>
      <c r="D65" s="399"/>
      <c r="E65" s="399"/>
      <c r="F65" s="400"/>
      <c r="G65" s="387" t="s">
        <v>408</v>
      </c>
      <c r="H65" s="388"/>
      <c r="I65" s="388"/>
      <c r="J65" s="389"/>
    </row>
    <row r="66" spans="1:11" ht="18.75" customHeight="1" x14ac:dyDescent="0.25">
      <c r="A66" s="63" t="s">
        <v>49</v>
      </c>
      <c r="B66" s="63">
        <v>3</v>
      </c>
      <c r="C66" s="398" t="s">
        <v>412</v>
      </c>
      <c r="D66" s="399"/>
      <c r="E66" s="399"/>
      <c r="F66" s="400"/>
      <c r="G66" s="387" t="s">
        <v>413</v>
      </c>
      <c r="H66" s="388"/>
      <c r="I66" s="388"/>
      <c r="J66" s="389"/>
    </row>
    <row r="67" spans="1:11" ht="18.75" customHeight="1" x14ac:dyDescent="0.25">
      <c r="A67" s="82" t="s">
        <v>394</v>
      </c>
      <c r="B67" s="66">
        <v>1</v>
      </c>
      <c r="C67" s="398" t="s">
        <v>414</v>
      </c>
      <c r="D67" s="399"/>
      <c r="E67" s="399"/>
      <c r="F67" s="400"/>
      <c r="G67" s="387" t="s">
        <v>415</v>
      </c>
      <c r="H67" s="388"/>
      <c r="I67" s="388"/>
      <c r="J67" s="389"/>
    </row>
    <row r="68" spans="1:11" ht="19.5" customHeight="1" thickBot="1" x14ac:dyDescent="0.3">
      <c r="A68" s="82" t="s">
        <v>404</v>
      </c>
      <c r="B68" s="83">
        <v>2</v>
      </c>
      <c r="C68" s="457" t="s">
        <v>406</v>
      </c>
      <c r="D68" s="458"/>
      <c r="E68" s="458"/>
      <c r="F68" s="459"/>
      <c r="G68" s="476" t="s">
        <v>405</v>
      </c>
      <c r="H68" s="477"/>
      <c r="I68" s="477"/>
      <c r="J68" s="478"/>
    </row>
    <row r="69" spans="1:11" ht="19.5" customHeight="1" thickBot="1" x14ac:dyDescent="0.3">
      <c r="A69" s="84" t="s">
        <v>9</v>
      </c>
      <c r="B69" s="85">
        <f>SUM(B58:B68)</f>
        <v>23</v>
      </c>
      <c r="C69" s="390"/>
      <c r="D69" s="391"/>
      <c r="E69" s="391"/>
      <c r="F69" s="483"/>
      <c r="G69" s="470"/>
      <c r="H69" s="471"/>
      <c r="I69" s="471"/>
      <c r="J69" s="472"/>
    </row>
    <row r="70" spans="1:11" ht="19.5" customHeight="1" thickBot="1" x14ac:dyDescent="0.3">
      <c r="A70" s="66"/>
      <c r="B70" s="66"/>
      <c r="C70" s="64"/>
      <c r="D70" s="64"/>
      <c r="E70" s="64"/>
      <c r="F70" s="64"/>
      <c r="G70" s="64"/>
      <c r="H70" s="67"/>
      <c r="I70" s="66"/>
    </row>
    <row r="71" spans="1:11" ht="38.25" thickBot="1" x14ac:dyDescent="0.35">
      <c r="A71" s="369" t="s">
        <v>36</v>
      </c>
      <c r="B71" s="370"/>
      <c r="C71" s="68" t="s">
        <v>37</v>
      </c>
      <c r="D71" s="68" t="s">
        <v>38</v>
      </c>
      <c r="E71" s="71" t="s">
        <v>39</v>
      </c>
      <c r="F71" s="371" t="s">
        <v>42</v>
      </c>
      <c r="G71" s="372"/>
      <c r="H71" s="373"/>
    </row>
    <row r="72" spans="1:11" ht="16.5" thickBot="1" x14ac:dyDescent="0.3">
      <c r="A72" s="354" t="s">
        <v>40</v>
      </c>
      <c r="B72" s="355"/>
      <c r="C72" s="69">
        <v>1843</v>
      </c>
      <c r="D72" s="69">
        <v>1098</v>
      </c>
      <c r="E72" s="70">
        <v>5</v>
      </c>
      <c r="F72" s="473" t="s">
        <v>43</v>
      </c>
      <c r="G72" s="474"/>
      <c r="H72" s="475"/>
    </row>
    <row r="73" spans="1:11" ht="16.5" thickBot="1" x14ac:dyDescent="0.3">
      <c r="A73" s="354" t="s">
        <v>41</v>
      </c>
      <c r="B73" s="355"/>
      <c r="C73" s="69">
        <v>380</v>
      </c>
      <c r="D73" s="69">
        <v>222</v>
      </c>
      <c r="E73" s="70">
        <v>3</v>
      </c>
      <c r="F73" s="467" t="s">
        <v>44</v>
      </c>
      <c r="G73" s="468"/>
      <c r="H73" s="469"/>
    </row>
    <row r="74" spans="1:11" ht="16.5" thickBot="1" x14ac:dyDescent="0.3">
      <c r="A74" s="333" t="s">
        <v>9</v>
      </c>
      <c r="B74" s="334"/>
      <c r="C74" s="69">
        <f>SUM(C72:C73)</f>
        <v>2223</v>
      </c>
      <c r="D74" s="69">
        <f>SUM(D72:D73)</f>
        <v>1320</v>
      </c>
      <c r="E74" s="69">
        <f>SUM(E72:E73)</f>
        <v>8</v>
      </c>
      <c r="F74" s="467"/>
      <c r="G74" s="468"/>
      <c r="H74" s="469"/>
    </row>
    <row r="75" spans="1:11" ht="16.5" thickBot="1" x14ac:dyDescent="0.3">
      <c r="A75" s="51"/>
      <c r="B75" s="7"/>
      <c r="C75" s="1"/>
      <c r="D75" s="1"/>
      <c r="E75" s="1"/>
      <c r="F75" s="1"/>
      <c r="G75" s="1"/>
      <c r="I75" s="1"/>
      <c r="J75" s="1"/>
      <c r="K75" s="1"/>
    </row>
    <row r="76" spans="1:11" ht="16.5" thickBot="1" x14ac:dyDescent="0.3">
      <c r="A76" s="346" t="s">
        <v>11</v>
      </c>
      <c r="B76" s="347"/>
      <c r="C76" s="348" t="s">
        <v>5</v>
      </c>
      <c r="D76" s="349"/>
      <c r="E76" s="349"/>
      <c r="F76" s="349"/>
      <c r="G76" s="349"/>
      <c r="H76" s="349"/>
      <c r="I76" s="350"/>
      <c r="J76" s="462" t="s">
        <v>18</v>
      </c>
      <c r="K76" s="463"/>
    </row>
    <row r="77" spans="1:11" ht="16.5" thickBot="1" x14ac:dyDescent="0.3">
      <c r="A77" s="339" t="s">
        <v>4</v>
      </c>
      <c r="B77" s="340"/>
      <c r="C77" s="12" t="s">
        <v>22</v>
      </c>
      <c r="D77" s="12" t="s">
        <v>50</v>
      </c>
      <c r="E77" s="12" t="s">
        <v>6</v>
      </c>
      <c r="F77" s="12" t="s">
        <v>7</v>
      </c>
      <c r="G77" s="12" t="s">
        <v>8</v>
      </c>
      <c r="H77" s="12" t="s">
        <v>52</v>
      </c>
      <c r="I77" s="12" t="s">
        <v>13</v>
      </c>
      <c r="J77" s="367"/>
      <c r="K77" s="504"/>
    </row>
    <row r="78" spans="1:11" ht="15.75" x14ac:dyDescent="0.25">
      <c r="A78" s="352" t="s">
        <v>378</v>
      </c>
      <c r="B78" s="336"/>
      <c r="C78" s="31"/>
      <c r="D78" s="31">
        <v>2</v>
      </c>
      <c r="E78" s="31"/>
      <c r="F78" s="31"/>
      <c r="G78" s="31"/>
      <c r="H78" s="31"/>
      <c r="I78" s="31"/>
      <c r="J78" s="335"/>
      <c r="K78" s="336"/>
    </row>
    <row r="79" spans="1:11" ht="15.75" x14ac:dyDescent="0.25">
      <c r="A79" s="352" t="s">
        <v>374</v>
      </c>
      <c r="B79" s="336"/>
      <c r="C79" s="31"/>
      <c r="D79" s="31"/>
      <c r="E79" s="31"/>
      <c r="F79" s="31"/>
      <c r="G79" s="31"/>
      <c r="H79" s="31"/>
      <c r="I79" s="31"/>
      <c r="J79" s="335" t="s">
        <v>383</v>
      </c>
      <c r="K79" s="336"/>
    </row>
    <row r="80" spans="1:11" ht="16.5" thickBot="1" x14ac:dyDescent="0.3">
      <c r="A80" s="352" t="s">
        <v>394</v>
      </c>
      <c r="B80" s="336"/>
      <c r="C80" s="31"/>
      <c r="D80" s="31">
        <v>2</v>
      </c>
      <c r="E80" s="31"/>
      <c r="F80" s="31"/>
      <c r="G80" s="31"/>
      <c r="H80" s="31"/>
      <c r="I80" s="31" t="s">
        <v>395</v>
      </c>
      <c r="J80" s="335" t="s">
        <v>396</v>
      </c>
      <c r="K80" s="336"/>
    </row>
    <row r="81" spans="1:13" ht="16.5" thickBot="1" x14ac:dyDescent="0.3">
      <c r="A81" s="344">
        <v>23</v>
      </c>
      <c r="B81" s="479"/>
      <c r="C81" s="32">
        <f t="shared" ref="C81:H81" si="0">SUM(C78:C80)</f>
        <v>0</v>
      </c>
      <c r="D81" s="32">
        <f t="shared" si="0"/>
        <v>4</v>
      </c>
      <c r="E81" s="32">
        <f t="shared" si="0"/>
        <v>0</v>
      </c>
      <c r="F81" s="32">
        <f t="shared" si="0"/>
        <v>0</v>
      </c>
      <c r="G81" s="32">
        <f t="shared" si="0"/>
        <v>0</v>
      </c>
      <c r="H81" s="32">
        <f t="shared" si="0"/>
        <v>0</v>
      </c>
      <c r="I81" s="32">
        <f>COUNTIF(I78:I80,"&lt;&gt;")</f>
        <v>1</v>
      </c>
      <c r="J81" s="156"/>
      <c r="K81" s="155"/>
    </row>
    <row r="82" spans="1:13" ht="13.5" thickBot="1" x14ac:dyDescent="0.25"/>
    <row r="83" spans="1:13" ht="19.5" thickBot="1" x14ac:dyDescent="0.35">
      <c r="A83" s="76" t="s">
        <v>95</v>
      </c>
      <c r="B83" s="77"/>
      <c r="C83" s="77"/>
      <c r="D83" s="77"/>
      <c r="E83" s="78"/>
    </row>
    <row r="84" spans="1:13" ht="15.75" x14ac:dyDescent="0.25">
      <c r="A84" s="351"/>
      <c r="B84" s="351"/>
      <c r="C84" s="12" t="s">
        <v>17</v>
      </c>
    </row>
    <row r="85" spans="1:13" ht="15.75" x14ac:dyDescent="0.25">
      <c r="A85" s="335" t="s">
        <v>96</v>
      </c>
      <c r="B85" s="336"/>
      <c r="C85" s="31">
        <v>37</v>
      </c>
    </row>
    <row r="86" spans="1:13" ht="13.5" thickBot="1" x14ac:dyDescent="0.25">
      <c r="A86" s="501"/>
      <c r="B86" s="501"/>
    </row>
    <row r="87" spans="1:13" ht="16.5" thickBot="1" x14ac:dyDescent="0.3">
      <c r="A87" s="346" t="s">
        <v>53</v>
      </c>
      <c r="B87" s="347"/>
      <c r="C87" s="348" t="s">
        <v>5</v>
      </c>
      <c r="D87" s="349"/>
      <c r="E87" s="349"/>
      <c r="F87" s="349"/>
      <c r="G87" s="349"/>
      <c r="H87" s="349"/>
      <c r="I87" s="349"/>
      <c r="J87" s="350"/>
      <c r="K87" s="90"/>
      <c r="L87" s="91" t="s">
        <v>45</v>
      </c>
    </row>
    <row r="88" spans="1:13" ht="63" x14ac:dyDescent="0.25">
      <c r="A88" s="339" t="s">
        <v>4</v>
      </c>
      <c r="B88" s="340"/>
      <c r="C88" s="12" t="s">
        <v>22</v>
      </c>
      <c r="D88" s="12" t="s">
        <v>50</v>
      </c>
      <c r="E88" s="12" t="s">
        <v>6</v>
      </c>
      <c r="F88" s="12" t="s">
        <v>7</v>
      </c>
      <c r="G88" s="12" t="s">
        <v>8</v>
      </c>
      <c r="H88" s="65" t="s">
        <v>437</v>
      </c>
      <c r="I88" s="12" t="s">
        <v>52</v>
      </c>
      <c r="J88" s="65" t="s">
        <v>35</v>
      </c>
      <c r="K88" s="65" t="s">
        <v>13</v>
      </c>
      <c r="L88" s="65" t="s">
        <v>47</v>
      </c>
      <c r="M88" s="92"/>
    </row>
    <row r="89" spans="1:13" ht="15.75" x14ac:dyDescent="0.25">
      <c r="A89" s="335" t="s">
        <v>339</v>
      </c>
      <c r="B89" s="336"/>
      <c r="C89" s="31"/>
      <c r="D89" s="31"/>
      <c r="E89" s="31">
        <v>2</v>
      </c>
      <c r="F89" s="31">
        <v>2</v>
      </c>
      <c r="G89" s="31"/>
      <c r="H89" s="31"/>
      <c r="I89" s="31"/>
      <c r="J89" s="93"/>
      <c r="K89" s="93"/>
      <c r="L89" s="94"/>
      <c r="M89" s="94" t="s">
        <v>338</v>
      </c>
    </row>
    <row r="90" spans="1:13" ht="31.5" x14ac:dyDescent="0.25">
      <c r="A90" s="335" t="s">
        <v>346</v>
      </c>
      <c r="B90" s="336"/>
      <c r="C90" s="31">
        <v>63</v>
      </c>
      <c r="D90" s="31"/>
      <c r="E90" s="31"/>
      <c r="F90" s="31"/>
      <c r="G90" s="31"/>
      <c r="H90" s="31"/>
      <c r="I90" s="31"/>
      <c r="J90" s="93" t="s">
        <v>54</v>
      </c>
      <c r="K90" s="93"/>
      <c r="L90" s="94"/>
      <c r="M90" s="93" t="s">
        <v>347</v>
      </c>
    </row>
    <row r="91" spans="1:13" ht="15.75" x14ac:dyDescent="0.25">
      <c r="A91" s="335" t="s">
        <v>351</v>
      </c>
      <c r="B91" s="336"/>
      <c r="C91" s="31"/>
      <c r="D91" s="31"/>
      <c r="E91" s="31"/>
      <c r="F91" s="31"/>
      <c r="G91" s="31"/>
      <c r="H91" s="31"/>
      <c r="I91" s="31"/>
      <c r="J91" s="94">
        <v>130.80000000000001</v>
      </c>
      <c r="K91" s="94"/>
      <c r="L91" s="94"/>
      <c r="M91" s="94"/>
    </row>
    <row r="92" spans="1:13" ht="15.75" x14ac:dyDescent="0.25">
      <c r="A92" s="335" t="s">
        <v>366</v>
      </c>
      <c r="B92" s="336"/>
      <c r="C92" s="31"/>
      <c r="D92" s="31"/>
      <c r="E92" s="31"/>
      <c r="F92" s="31"/>
      <c r="G92" s="31"/>
      <c r="H92" s="31"/>
      <c r="I92" s="31"/>
      <c r="J92" s="93">
        <v>45</v>
      </c>
      <c r="K92" s="94"/>
      <c r="L92" s="93"/>
      <c r="M92" s="93"/>
    </row>
    <row r="93" spans="1:13" ht="15.75" x14ac:dyDescent="0.25">
      <c r="A93" s="341" t="s">
        <v>436</v>
      </c>
      <c r="B93" s="341"/>
      <c r="C93" s="31"/>
      <c r="D93" s="31"/>
      <c r="E93" s="31">
        <v>2</v>
      </c>
      <c r="F93" s="31">
        <v>1</v>
      </c>
      <c r="G93" s="31"/>
      <c r="H93" s="31" t="s">
        <v>438</v>
      </c>
      <c r="I93" s="31"/>
      <c r="J93" s="93"/>
      <c r="K93" s="94"/>
      <c r="L93" s="93"/>
      <c r="M93" s="93"/>
    </row>
    <row r="94" spans="1:13" ht="15.75" x14ac:dyDescent="0.25">
      <c r="A94" s="341" t="s">
        <v>440</v>
      </c>
      <c r="B94" s="341"/>
      <c r="C94" s="31"/>
      <c r="D94" s="31"/>
      <c r="E94" s="31"/>
      <c r="F94" s="31"/>
      <c r="G94" s="31"/>
      <c r="H94" s="231"/>
      <c r="I94" s="31"/>
      <c r="J94" s="93">
        <v>734</v>
      </c>
      <c r="K94" s="94"/>
      <c r="L94" s="93"/>
      <c r="M94" s="93"/>
    </row>
    <row r="95" spans="1:13" ht="16.5" thickBot="1" x14ac:dyDescent="0.3">
      <c r="A95" s="341" t="s">
        <v>439</v>
      </c>
      <c r="B95" s="341"/>
      <c r="C95" s="31"/>
      <c r="D95" s="31"/>
      <c r="E95" s="31">
        <v>1</v>
      </c>
      <c r="F95" s="31">
        <v>1</v>
      </c>
      <c r="G95" s="31"/>
      <c r="I95" s="31">
        <v>3</v>
      </c>
      <c r="J95" s="166">
        <v>2</v>
      </c>
      <c r="K95" s="94"/>
      <c r="L95" s="94"/>
      <c r="M95" s="94" t="s">
        <v>367</v>
      </c>
    </row>
    <row r="96" spans="1:13" ht="16.5" thickBot="1" x14ac:dyDescent="0.3">
      <c r="A96" s="331" t="s">
        <v>48</v>
      </c>
      <c r="B96" s="332"/>
      <c r="C96" s="24">
        <f t="shared" ref="C96:J96" si="1">SUM(C89:C95)</f>
        <v>63</v>
      </c>
      <c r="D96" s="24">
        <f t="shared" si="1"/>
        <v>0</v>
      </c>
      <c r="E96" s="24">
        <f t="shared" si="1"/>
        <v>5</v>
      </c>
      <c r="F96" s="24">
        <f>SUM(F89:F95)</f>
        <v>4</v>
      </c>
      <c r="G96" s="24">
        <f t="shared" si="1"/>
        <v>0</v>
      </c>
      <c r="H96" s="24"/>
      <c r="I96" s="24">
        <f t="shared" si="1"/>
        <v>3</v>
      </c>
      <c r="J96" s="24">
        <f t="shared" si="1"/>
        <v>911.8</v>
      </c>
      <c r="K96" s="24">
        <f>COUNTIF(K89:K95,"&lt;&gt;")</f>
        <v>0</v>
      </c>
      <c r="L96" s="72"/>
      <c r="M96" s="72"/>
    </row>
    <row r="97" spans="1:1" ht="15.75" x14ac:dyDescent="0.25">
      <c r="A97" s="165" t="s">
        <v>78</v>
      </c>
    </row>
  </sheetData>
  <customSheetViews>
    <customSheetView guid="{2BDB7084-3AD1-47CA-A336-074FF8C5589F}" fitToPage="1" printArea="1" topLeftCell="A40">
      <selection activeCell="E42" sqref="E42:H42"/>
      <colBreaks count="1" manualBreakCount="1">
        <brk id="7" max="78" man="1"/>
      </colBreaks>
      <pageMargins left="0.23622047244094491" right="0.23622047244094491" top="0.74803149606299213" bottom="0.74803149606299213" header="0.31496062992125984" footer="0.31496062992125984"/>
      <pageSetup paperSize="8" scale="50" orientation="portrait" r:id="rId1"/>
      <headerFooter alignWithMargins="0"/>
    </customSheetView>
    <customSheetView guid="{2E175FDB-C58E-469B-B0D7-FDD1B2FF3523}" showPageBreaks="1" fitToPage="1" printArea="1" topLeftCell="A37">
      <selection activeCell="A42" sqref="A42"/>
      <colBreaks count="1" manualBreakCount="1">
        <brk id="7" max="78" man="1"/>
      </colBreaks>
      <pageMargins left="0.23622047244094491" right="0.23622047244094491" top="0.74803149606299213" bottom="0.74803149606299213" header="0.31496062992125984" footer="0.31496062992125984"/>
      <pageSetup paperSize="8" scale="61" orientation="portrait" r:id="rId2"/>
      <headerFooter alignWithMargins="0"/>
    </customSheetView>
  </customSheetViews>
  <mergeCells count="110">
    <mergeCell ref="A78:B78"/>
    <mergeCell ref="A37:B37"/>
    <mergeCell ref="A56:B56"/>
    <mergeCell ref="C56:F56"/>
    <mergeCell ref="C65:F65"/>
    <mergeCell ref="A79:B79"/>
    <mergeCell ref="F30:I30"/>
    <mergeCell ref="F31:I31"/>
    <mergeCell ref="F12:I12"/>
    <mergeCell ref="A13:I13"/>
    <mergeCell ref="F14:I14"/>
    <mergeCell ref="F15:I15"/>
    <mergeCell ref="F16:I16"/>
    <mergeCell ref="F17:I17"/>
    <mergeCell ref="F20:I20"/>
    <mergeCell ref="F21:I21"/>
    <mergeCell ref="F22:I22"/>
    <mergeCell ref="F19:I19"/>
    <mergeCell ref="F18:I18"/>
    <mergeCell ref="A77:B77"/>
    <mergeCell ref="A74:B74"/>
    <mergeCell ref="F74:H74"/>
    <mergeCell ref="F71:H71"/>
    <mergeCell ref="F72:H72"/>
    <mergeCell ref="A76:B76"/>
    <mergeCell ref="A71:B71"/>
    <mergeCell ref="A72:B72"/>
    <mergeCell ref="A73:B73"/>
    <mergeCell ref="A1:C1"/>
    <mergeCell ref="D1:G1"/>
    <mergeCell ref="E11:H11"/>
    <mergeCell ref="E4:H4"/>
    <mergeCell ref="C3:D3"/>
    <mergeCell ref="E6:H6"/>
    <mergeCell ref="A3:B3"/>
    <mergeCell ref="E10:H10"/>
    <mergeCell ref="E9:H9"/>
    <mergeCell ref="E8:H8"/>
    <mergeCell ref="E7:H7"/>
    <mergeCell ref="F41:I41"/>
    <mergeCell ref="F38:I38"/>
    <mergeCell ref="F42:I42"/>
    <mergeCell ref="F47:I47"/>
    <mergeCell ref="F46:I46"/>
    <mergeCell ref="C63:F63"/>
    <mergeCell ref="F44:I44"/>
    <mergeCell ref="F45:I45"/>
    <mergeCell ref="G58:J58"/>
    <mergeCell ref="F39:I39"/>
    <mergeCell ref="C58:F58"/>
    <mergeCell ref="C62:F62"/>
    <mergeCell ref="F40:I40"/>
    <mergeCell ref="C60:F60"/>
    <mergeCell ref="G60:J60"/>
    <mergeCell ref="C57:F57"/>
    <mergeCell ref="F48:I48"/>
    <mergeCell ref="F49:I49"/>
    <mergeCell ref="G56:J56"/>
    <mergeCell ref="A51:F51"/>
    <mergeCell ref="C61:F61"/>
    <mergeCell ref="G57:J57"/>
    <mergeCell ref="F43:I43"/>
    <mergeCell ref="F23:I23"/>
    <mergeCell ref="F24:I24"/>
    <mergeCell ref="F25:I25"/>
    <mergeCell ref="F26:I26"/>
    <mergeCell ref="F27:I27"/>
    <mergeCell ref="F28:I28"/>
    <mergeCell ref="F29:I29"/>
    <mergeCell ref="F32:I32"/>
    <mergeCell ref="F36:I36"/>
    <mergeCell ref="C68:F68"/>
    <mergeCell ref="G59:J59"/>
    <mergeCell ref="G68:J68"/>
    <mergeCell ref="C64:F64"/>
    <mergeCell ref="G61:J61"/>
    <mergeCell ref="G62:J62"/>
    <mergeCell ref="G63:J63"/>
    <mergeCell ref="C87:J87"/>
    <mergeCell ref="C76:I76"/>
    <mergeCell ref="J76:K76"/>
    <mergeCell ref="G65:J65"/>
    <mergeCell ref="C66:F66"/>
    <mergeCell ref="G66:J66"/>
    <mergeCell ref="J78:K78"/>
    <mergeCell ref="J79:K79"/>
    <mergeCell ref="J77:K77"/>
    <mergeCell ref="C67:F67"/>
    <mergeCell ref="G67:J67"/>
    <mergeCell ref="J80:K80"/>
    <mergeCell ref="C69:F69"/>
    <mergeCell ref="G69:J69"/>
    <mergeCell ref="G64:J64"/>
    <mergeCell ref="F73:H73"/>
    <mergeCell ref="C59:F59"/>
    <mergeCell ref="A96:B96"/>
    <mergeCell ref="A95:B95"/>
    <mergeCell ref="A92:B92"/>
    <mergeCell ref="A87:B87"/>
    <mergeCell ref="A85:B85"/>
    <mergeCell ref="A84:B84"/>
    <mergeCell ref="A86:B86"/>
    <mergeCell ref="A81:B81"/>
    <mergeCell ref="A80:B80"/>
    <mergeCell ref="A89:B89"/>
    <mergeCell ref="A91:B91"/>
    <mergeCell ref="A90:B90"/>
    <mergeCell ref="A88:B88"/>
    <mergeCell ref="A94:B94"/>
    <mergeCell ref="A93:B93"/>
  </mergeCells>
  <phoneticPr fontId="5" type="noConversion"/>
  <hyperlinks>
    <hyperlink ref="F72" r:id="rId3" xr:uid="{00000000-0004-0000-0200-000000000000}"/>
    <hyperlink ref="F73" r:id="rId4" xr:uid="{00000000-0004-0000-0200-000001000000}"/>
  </hyperlinks>
  <pageMargins left="0.23622047244094491" right="0.23622047244094491" top="0.74803149606299213" bottom="0.74803149606299213" header="0.31496062992125984" footer="0.31496062992125984"/>
  <pageSetup paperSize="8" scale="54" orientation="portrait" r:id="rId5"/>
  <headerFooter alignWithMargins="0"/>
  <colBreaks count="1" manualBreakCount="1">
    <brk id="7" max="78"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107"/>
  <sheetViews>
    <sheetView topLeftCell="A16" zoomScale="70" zoomScaleNormal="70" workbookViewId="0">
      <selection activeCell="E21" sqref="E21"/>
    </sheetView>
  </sheetViews>
  <sheetFormatPr defaultRowHeight="12.75" x14ac:dyDescent="0.2"/>
  <cols>
    <col min="1" max="1" width="36" bestFit="1" customWidth="1"/>
    <col min="2" max="2" width="17.5703125" bestFit="1" customWidth="1"/>
    <col min="3" max="3" width="16.85546875" customWidth="1"/>
    <col min="4" max="4" width="12.42578125" customWidth="1"/>
    <col min="5" max="5" width="20.42578125" customWidth="1"/>
    <col min="6" max="6" width="13" customWidth="1"/>
    <col min="7" max="7" width="12.85546875" customWidth="1"/>
    <col min="8" max="8" width="22.5703125" style="1" customWidth="1"/>
    <col min="9" max="9" width="24" customWidth="1"/>
    <col min="10" max="10" width="24.140625" customWidth="1"/>
    <col min="11" max="11" width="21.5703125" customWidth="1"/>
    <col min="12" max="12" width="18.42578125" customWidth="1"/>
  </cols>
  <sheetData>
    <row r="1" spans="1:12" ht="24.75" customHeight="1" thickBot="1" x14ac:dyDescent="0.4">
      <c r="A1" s="442" t="s">
        <v>0</v>
      </c>
      <c r="B1" s="443"/>
      <c r="C1" s="444"/>
      <c r="D1" s="445" t="s">
        <v>85</v>
      </c>
      <c r="E1" s="447"/>
      <c r="F1" s="447"/>
      <c r="G1" s="448"/>
      <c r="H1" s="4"/>
      <c r="I1" s="1"/>
    </row>
    <row r="2" spans="1:12" ht="24.75" customHeight="1" thickBot="1" x14ac:dyDescent="0.3">
      <c r="A2" s="21"/>
      <c r="B2" s="1"/>
      <c r="C2" s="1"/>
      <c r="D2" s="1"/>
      <c r="E2" s="3"/>
      <c r="F2" s="3"/>
      <c r="G2" s="3"/>
      <c r="H2" s="4"/>
      <c r="I2" s="1"/>
    </row>
    <row r="3" spans="1:12" ht="16.5" thickBot="1" x14ac:dyDescent="0.3">
      <c r="A3" s="449"/>
      <c r="B3" s="449"/>
      <c r="C3" s="450" t="s">
        <v>10</v>
      </c>
      <c r="D3" s="451"/>
      <c r="E3" s="3"/>
      <c r="F3" s="3"/>
      <c r="G3" s="3"/>
      <c r="H3" s="4"/>
      <c r="I3" s="1"/>
    </row>
    <row r="4" spans="1:12" ht="55.5" customHeight="1" thickBot="1" x14ac:dyDescent="0.35">
      <c r="A4" s="26" t="s">
        <v>1</v>
      </c>
      <c r="B4" s="27" t="s">
        <v>2</v>
      </c>
      <c r="C4" s="28" t="s">
        <v>16</v>
      </c>
      <c r="D4" s="28" t="s">
        <v>15</v>
      </c>
      <c r="E4" s="27" t="s">
        <v>444</v>
      </c>
      <c r="F4" s="409" t="s">
        <v>18</v>
      </c>
      <c r="G4" s="410"/>
      <c r="H4" s="410"/>
      <c r="I4" s="411"/>
    </row>
    <row r="5" spans="1:12" ht="19.5" thickBot="1" x14ac:dyDescent="0.35">
      <c r="A5" s="87" t="s">
        <v>19</v>
      </c>
      <c r="B5" s="13"/>
      <c r="C5" s="14"/>
      <c r="D5" s="14"/>
      <c r="E5" s="14"/>
      <c r="F5" s="13"/>
      <c r="G5" s="13"/>
      <c r="H5" s="13"/>
      <c r="I5" s="15"/>
    </row>
    <row r="6" spans="1:12" ht="15.75" x14ac:dyDescent="0.25">
      <c r="A6" s="44" t="s">
        <v>239</v>
      </c>
      <c r="B6" s="5">
        <v>2</v>
      </c>
      <c r="C6" s="5">
        <v>7</v>
      </c>
      <c r="D6" s="5">
        <v>47</v>
      </c>
      <c r="E6" s="79">
        <v>1</v>
      </c>
      <c r="F6" s="484" t="s">
        <v>465</v>
      </c>
      <c r="G6" s="485"/>
      <c r="H6" s="485"/>
      <c r="I6" s="486"/>
    </row>
    <row r="7" spans="1:12" ht="33" customHeight="1" x14ac:dyDescent="0.25">
      <c r="A7" s="50" t="s">
        <v>451</v>
      </c>
      <c r="B7" s="5">
        <v>4</v>
      </c>
      <c r="C7" s="5">
        <v>25</v>
      </c>
      <c r="D7" s="5">
        <v>104</v>
      </c>
      <c r="E7" s="5">
        <v>1</v>
      </c>
      <c r="F7" s="525" t="s">
        <v>452</v>
      </c>
      <c r="G7" s="525"/>
      <c r="H7" s="525"/>
      <c r="I7" s="526"/>
    </row>
    <row r="8" spans="1:12" ht="15.75" x14ac:dyDescent="0.25">
      <c r="A8" s="44" t="s">
        <v>466</v>
      </c>
      <c r="B8" s="5">
        <v>66</v>
      </c>
      <c r="C8" s="5">
        <v>25</v>
      </c>
      <c r="D8" s="5">
        <v>890</v>
      </c>
      <c r="E8" s="79">
        <v>1</v>
      </c>
      <c r="F8" s="452" t="s">
        <v>469</v>
      </c>
      <c r="G8" s="453"/>
      <c r="H8" s="453"/>
      <c r="I8" s="454"/>
    </row>
    <row r="9" spans="1:12" ht="15.75" x14ac:dyDescent="0.25">
      <c r="A9" s="44" t="s">
        <v>29</v>
      </c>
      <c r="B9" s="5">
        <v>2</v>
      </c>
      <c r="C9" s="5">
        <v>18</v>
      </c>
      <c r="D9" s="5">
        <v>85</v>
      </c>
      <c r="E9" s="80">
        <v>1</v>
      </c>
      <c r="F9" s="328" t="s">
        <v>473</v>
      </c>
      <c r="G9" s="329"/>
      <c r="H9" s="329"/>
      <c r="I9" s="330"/>
    </row>
    <row r="10" spans="1:12" ht="31.5" x14ac:dyDescent="0.25">
      <c r="A10" s="158" t="s">
        <v>484</v>
      </c>
      <c r="B10" s="5">
        <v>2</v>
      </c>
      <c r="C10" s="5">
        <v>6</v>
      </c>
      <c r="D10" s="5">
        <v>5</v>
      </c>
      <c r="E10" s="79"/>
      <c r="F10" s="432" t="s">
        <v>483</v>
      </c>
      <c r="G10" s="433"/>
      <c r="H10" s="433"/>
      <c r="I10" s="434"/>
      <c r="L10" s="6"/>
    </row>
    <row r="11" spans="1:12" ht="15.75" x14ac:dyDescent="0.25">
      <c r="A11" s="158" t="s">
        <v>171</v>
      </c>
      <c r="B11" s="5">
        <v>1</v>
      </c>
      <c r="C11" s="53">
        <v>18</v>
      </c>
      <c r="D11" s="5">
        <v>13</v>
      </c>
      <c r="E11" s="79"/>
      <c r="F11" s="377" t="s">
        <v>495</v>
      </c>
      <c r="G11" s="378"/>
      <c r="H11" s="378"/>
      <c r="I11" s="379"/>
      <c r="L11" s="6"/>
    </row>
    <row r="12" spans="1:12" ht="15.75" x14ac:dyDescent="0.25">
      <c r="A12" s="158" t="s">
        <v>499</v>
      </c>
      <c r="B12" s="5">
        <v>2</v>
      </c>
      <c r="C12" s="5">
        <v>9</v>
      </c>
      <c r="D12" s="5">
        <v>38</v>
      </c>
      <c r="E12" s="79">
        <v>2</v>
      </c>
      <c r="F12" s="377" t="s">
        <v>498</v>
      </c>
      <c r="G12" s="378"/>
      <c r="H12" s="378"/>
      <c r="I12" s="379"/>
      <c r="L12" s="6"/>
    </row>
    <row r="13" spans="1:12" ht="16.5" thickBot="1" x14ac:dyDescent="0.3">
      <c r="A13" s="44" t="s">
        <v>490</v>
      </c>
      <c r="B13" s="5">
        <v>11</v>
      </c>
      <c r="C13" s="312">
        <v>240</v>
      </c>
      <c r="D13" s="5">
        <v>345</v>
      </c>
      <c r="E13" s="80"/>
      <c r="F13" s="328"/>
      <c r="G13" s="329"/>
      <c r="H13" s="329"/>
      <c r="I13" s="330"/>
    </row>
    <row r="14" spans="1:12" ht="15.75" customHeight="1" thickBot="1" x14ac:dyDescent="0.3">
      <c r="A14" s="23" t="s">
        <v>21</v>
      </c>
      <c r="B14" s="24">
        <f>SUM(B6:B13)</f>
        <v>90</v>
      </c>
      <c r="C14" s="24">
        <f>SUM(C6:C13)</f>
        <v>348</v>
      </c>
      <c r="D14" s="24">
        <f>SUM(D6:D13)</f>
        <v>1527</v>
      </c>
      <c r="E14" s="233">
        <f>SUM(E6:E13)</f>
        <v>6</v>
      </c>
      <c r="F14" s="435"/>
      <c r="G14" s="436"/>
      <c r="H14" s="436"/>
      <c r="I14" s="437"/>
    </row>
    <row r="15" spans="1:12" ht="21.75" customHeight="1" thickBot="1" x14ac:dyDescent="0.25">
      <c r="A15" s="19"/>
      <c r="B15" s="20"/>
      <c r="C15" s="20"/>
      <c r="D15" s="20"/>
      <c r="E15" s="438"/>
      <c r="F15" s="438"/>
      <c r="G15" s="438"/>
      <c r="H15" s="438"/>
      <c r="I15" s="1"/>
    </row>
    <row r="16" spans="1:12" ht="55.5" customHeight="1" thickBot="1" x14ac:dyDescent="0.35">
      <c r="A16" s="26" t="s">
        <v>1</v>
      </c>
      <c r="B16" s="27" t="s">
        <v>2</v>
      </c>
      <c r="C16" s="28" t="s">
        <v>16</v>
      </c>
      <c r="D16" s="28" t="s">
        <v>15</v>
      </c>
      <c r="E16" s="28" t="s">
        <v>241</v>
      </c>
      <c r="F16" s="409" t="s">
        <v>18</v>
      </c>
      <c r="G16" s="410"/>
      <c r="H16" s="410"/>
      <c r="I16" s="411"/>
    </row>
    <row r="17" spans="1:9" s="29" customFormat="1" ht="26.25" customHeight="1" thickBot="1" x14ac:dyDescent="0.35">
      <c r="A17" s="429" t="s">
        <v>3</v>
      </c>
      <c r="B17" s="430"/>
      <c r="C17" s="430"/>
      <c r="D17" s="430"/>
      <c r="E17" s="430"/>
      <c r="F17" s="430"/>
      <c r="G17" s="430"/>
      <c r="H17" s="430"/>
      <c r="I17" s="431"/>
    </row>
    <row r="18" spans="1:9" ht="20.100000000000001" customHeight="1" x14ac:dyDescent="0.25">
      <c r="A18" s="43" t="s">
        <v>239</v>
      </c>
      <c r="B18" s="313">
        <v>4</v>
      </c>
      <c r="C18" s="313">
        <v>30</v>
      </c>
      <c r="D18" s="313">
        <v>0</v>
      </c>
      <c r="E18" s="314">
        <f>C18*3</f>
        <v>90</v>
      </c>
      <c r="F18" s="418"/>
      <c r="G18" s="419"/>
      <c r="H18" s="419"/>
      <c r="I18" s="420"/>
    </row>
    <row r="19" spans="1:9" ht="15.75" x14ac:dyDescent="0.25">
      <c r="A19" s="41" t="s">
        <v>442</v>
      </c>
      <c r="B19" s="314">
        <v>48</v>
      </c>
      <c r="C19" s="314">
        <v>288</v>
      </c>
      <c r="D19" s="314">
        <v>1</v>
      </c>
      <c r="E19" s="314">
        <v>599</v>
      </c>
      <c r="F19" s="328" t="s">
        <v>511</v>
      </c>
      <c r="G19" s="329"/>
      <c r="H19" s="329"/>
      <c r="I19" s="330"/>
    </row>
    <row r="20" spans="1:9" ht="15.75" x14ac:dyDescent="0.25">
      <c r="A20" s="42" t="s">
        <v>326</v>
      </c>
      <c r="B20" s="315">
        <v>6</v>
      </c>
      <c r="C20" s="315">
        <v>44</v>
      </c>
      <c r="D20" s="315">
        <v>0</v>
      </c>
      <c r="E20" s="315">
        <f>C20*3</f>
        <v>132</v>
      </c>
      <c r="F20" s="328"/>
      <c r="G20" s="329"/>
      <c r="H20" s="329"/>
      <c r="I20" s="330"/>
    </row>
    <row r="21" spans="1:9" ht="15.75" x14ac:dyDescent="0.25">
      <c r="A21" s="42" t="s">
        <v>327</v>
      </c>
      <c r="B21" s="315">
        <v>6</v>
      </c>
      <c r="C21" s="315">
        <v>25</v>
      </c>
      <c r="D21" s="315">
        <v>0</v>
      </c>
      <c r="E21" s="315">
        <f>C21*3</f>
        <v>75</v>
      </c>
      <c r="F21" s="328"/>
      <c r="G21" s="329"/>
      <c r="H21" s="329"/>
      <c r="I21" s="330"/>
    </row>
    <row r="22" spans="1:9" ht="31.5" x14ac:dyDescent="0.25">
      <c r="A22" s="47" t="s">
        <v>432</v>
      </c>
      <c r="B22" s="314">
        <v>1</v>
      </c>
      <c r="C22" s="314">
        <v>73</v>
      </c>
      <c r="D22" s="314">
        <v>117</v>
      </c>
      <c r="E22" s="314">
        <f>C22*1.5+D22</f>
        <v>226.5</v>
      </c>
      <c r="F22" s="377" t="s">
        <v>441</v>
      </c>
      <c r="G22" s="378"/>
      <c r="H22" s="378"/>
      <c r="I22" s="379"/>
    </row>
    <row r="23" spans="1:9" ht="25.5" customHeight="1" x14ac:dyDescent="0.25">
      <c r="A23" s="244" t="s">
        <v>401</v>
      </c>
      <c r="B23" s="316"/>
      <c r="C23" s="316"/>
      <c r="D23" s="316"/>
      <c r="E23" s="316"/>
      <c r="F23" s="523" t="s">
        <v>403</v>
      </c>
      <c r="G23" s="523"/>
      <c r="H23" s="523"/>
      <c r="I23" s="524"/>
    </row>
    <row r="24" spans="1:9" ht="25.5" customHeight="1" x14ac:dyDescent="0.25">
      <c r="A24" s="245" t="s">
        <v>28</v>
      </c>
      <c r="B24" s="317">
        <v>2</v>
      </c>
      <c r="C24" s="317">
        <v>9</v>
      </c>
      <c r="D24" s="317">
        <v>54</v>
      </c>
      <c r="E24" s="317"/>
      <c r="F24" s="377" t="s">
        <v>485</v>
      </c>
      <c r="G24" s="378"/>
      <c r="H24" s="378"/>
      <c r="I24" s="379"/>
    </row>
    <row r="25" spans="1:9" ht="25.5" customHeight="1" x14ac:dyDescent="0.25">
      <c r="A25" s="245" t="s">
        <v>384</v>
      </c>
      <c r="B25" s="317"/>
      <c r="C25" s="317">
        <v>11</v>
      </c>
      <c r="D25" s="317"/>
      <c r="E25" s="317">
        <v>161</v>
      </c>
      <c r="F25" s="377" t="s">
        <v>500</v>
      </c>
      <c r="G25" s="378"/>
      <c r="H25" s="378"/>
      <c r="I25" s="379"/>
    </row>
    <row r="26" spans="1:9" ht="35.25" customHeight="1" x14ac:dyDescent="0.25">
      <c r="A26" s="245" t="s">
        <v>29</v>
      </c>
      <c r="B26" s="318">
        <v>19</v>
      </c>
      <c r="C26" s="318">
        <v>29</v>
      </c>
      <c r="D26" s="318">
        <v>0</v>
      </c>
      <c r="E26" s="318">
        <v>52</v>
      </c>
      <c r="F26" s="377" t="s">
        <v>474</v>
      </c>
      <c r="G26" s="378"/>
      <c r="H26" s="378"/>
      <c r="I26" s="379"/>
    </row>
    <row r="27" spans="1:9" ht="35.25" customHeight="1" x14ac:dyDescent="0.25">
      <c r="A27" s="245" t="s">
        <v>30</v>
      </c>
      <c r="B27" s="318">
        <v>1</v>
      </c>
      <c r="C27" s="318">
        <v>4</v>
      </c>
      <c r="D27" s="318">
        <v>1</v>
      </c>
      <c r="E27" s="318"/>
      <c r="F27" s="377"/>
      <c r="G27" s="378"/>
      <c r="H27" s="378"/>
      <c r="I27" s="379"/>
    </row>
    <row r="28" spans="1:9" ht="31.5" x14ac:dyDescent="0.25">
      <c r="A28" s="42" t="s">
        <v>433</v>
      </c>
      <c r="B28" s="315">
        <v>1</v>
      </c>
      <c r="C28" s="318">
        <v>10</v>
      </c>
      <c r="D28" s="318">
        <v>0</v>
      </c>
      <c r="E28" s="318">
        <f>C28*4</f>
        <v>40</v>
      </c>
      <c r="F28" s="328" t="s">
        <v>446</v>
      </c>
      <c r="G28" s="329"/>
      <c r="H28" s="329"/>
      <c r="I28" s="330"/>
    </row>
    <row r="29" spans="1:9" ht="15.75" customHeight="1" x14ac:dyDescent="0.25">
      <c r="A29" s="41" t="s">
        <v>201</v>
      </c>
      <c r="B29" s="314">
        <v>2</v>
      </c>
      <c r="C29" s="314">
        <v>8</v>
      </c>
      <c r="D29" s="314">
        <v>0</v>
      </c>
      <c r="E29" s="314">
        <v>20</v>
      </c>
      <c r="F29" s="377" t="s">
        <v>471</v>
      </c>
      <c r="G29" s="378"/>
      <c r="H29" s="378"/>
      <c r="I29" s="379"/>
    </row>
    <row r="30" spans="1:9" ht="15.75" customHeight="1" x14ac:dyDescent="0.25">
      <c r="A30" s="243" t="s">
        <v>489</v>
      </c>
      <c r="B30" s="314">
        <v>12</v>
      </c>
      <c r="C30" s="314">
        <v>102</v>
      </c>
      <c r="D30" s="314">
        <v>0</v>
      </c>
      <c r="E30" s="314">
        <f>C30*4</f>
        <v>408</v>
      </c>
      <c r="F30" s="380"/>
      <c r="G30" s="381"/>
      <c r="H30" s="381"/>
      <c r="I30" s="382"/>
    </row>
    <row r="31" spans="1:9" ht="15.75" x14ac:dyDescent="0.25">
      <c r="A31" s="50" t="s">
        <v>466</v>
      </c>
      <c r="B31" s="319">
        <v>9</v>
      </c>
      <c r="C31" s="319">
        <v>90</v>
      </c>
      <c r="D31" s="319">
        <v>6</v>
      </c>
      <c r="E31" s="319">
        <v>288</v>
      </c>
      <c r="F31" s="328"/>
      <c r="G31" s="329"/>
      <c r="H31" s="329"/>
      <c r="I31" s="330"/>
    </row>
    <row r="32" spans="1:9" ht="15.75" x14ac:dyDescent="0.25">
      <c r="A32" s="41" t="s">
        <v>302</v>
      </c>
      <c r="B32" s="314">
        <v>2</v>
      </c>
      <c r="C32" s="314">
        <v>16</v>
      </c>
      <c r="D32" s="314">
        <v>0</v>
      </c>
      <c r="E32" s="314">
        <v>28</v>
      </c>
      <c r="F32" s="377"/>
      <c r="G32" s="378"/>
      <c r="H32" s="378"/>
      <c r="I32" s="379"/>
    </row>
    <row r="33" spans="1:11" ht="31.5" x14ac:dyDescent="0.25">
      <c r="A33" s="243" t="s">
        <v>487</v>
      </c>
      <c r="B33" s="314">
        <v>5</v>
      </c>
      <c r="C33" s="314">
        <v>77</v>
      </c>
      <c r="D33" s="314">
        <v>8</v>
      </c>
      <c r="E33" s="314">
        <v>255</v>
      </c>
      <c r="F33" s="377" t="s">
        <v>488</v>
      </c>
      <c r="G33" s="378"/>
      <c r="H33" s="378"/>
      <c r="I33" s="379"/>
    </row>
    <row r="34" spans="1:11" ht="15.75" x14ac:dyDescent="0.25">
      <c r="A34" s="243" t="s">
        <v>490</v>
      </c>
      <c r="B34" s="314">
        <v>3</v>
      </c>
      <c r="C34" s="314">
        <v>24</v>
      </c>
      <c r="D34" s="314">
        <v>3</v>
      </c>
      <c r="E34" s="314">
        <v>54</v>
      </c>
      <c r="F34" s="377"/>
      <c r="G34" s="378"/>
      <c r="H34" s="378"/>
      <c r="I34" s="379"/>
    </row>
    <row r="35" spans="1:11" ht="15.75" x14ac:dyDescent="0.25">
      <c r="A35" s="243" t="s">
        <v>253</v>
      </c>
      <c r="B35" s="314">
        <v>3</v>
      </c>
      <c r="C35" s="314">
        <v>21</v>
      </c>
      <c r="D35" s="314">
        <v>2</v>
      </c>
      <c r="E35" s="314">
        <v>41</v>
      </c>
      <c r="F35" s="377" t="s">
        <v>478</v>
      </c>
      <c r="G35" s="378"/>
      <c r="H35" s="378"/>
      <c r="I35" s="379"/>
    </row>
    <row r="36" spans="1:11" ht="15.75" x14ac:dyDescent="0.25">
      <c r="A36" s="248" t="s">
        <v>451</v>
      </c>
      <c r="B36" s="320">
        <v>1</v>
      </c>
      <c r="C36" s="320">
        <v>8</v>
      </c>
      <c r="D36" s="320">
        <v>0</v>
      </c>
      <c r="E36" s="320">
        <v>40</v>
      </c>
      <c r="F36" s="377" t="s">
        <v>453</v>
      </c>
      <c r="G36" s="378"/>
      <c r="H36" s="378"/>
      <c r="I36" s="379"/>
    </row>
    <row r="37" spans="1:11" ht="15.75" x14ac:dyDescent="0.25">
      <c r="A37" s="248" t="s">
        <v>451</v>
      </c>
      <c r="B37" s="319">
        <v>1</v>
      </c>
      <c r="C37" s="319">
        <v>9</v>
      </c>
      <c r="D37" s="319">
        <v>0</v>
      </c>
      <c r="E37" s="319">
        <v>45</v>
      </c>
      <c r="F37" s="377" t="s">
        <v>454</v>
      </c>
      <c r="G37" s="378"/>
      <c r="H37" s="378"/>
      <c r="I37" s="379"/>
    </row>
    <row r="38" spans="1:11" ht="15.75" x14ac:dyDescent="0.25">
      <c r="A38" s="248" t="s">
        <v>451</v>
      </c>
      <c r="B38" s="319">
        <v>1</v>
      </c>
      <c r="C38" s="319">
        <v>12</v>
      </c>
      <c r="D38" s="319">
        <v>0</v>
      </c>
      <c r="E38" s="319">
        <v>57</v>
      </c>
      <c r="F38" s="377" t="s">
        <v>455</v>
      </c>
      <c r="G38" s="378"/>
      <c r="H38" s="378"/>
      <c r="I38" s="379"/>
    </row>
    <row r="39" spans="1:11" ht="21" customHeight="1" thickBot="1" x14ac:dyDescent="0.3">
      <c r="A39" s="248" t="s">
        <v>451</v>
      </c>
      <c r="B39" s="319">
        <v>1</v>
      </c>
      <c r="C39" s="319">
        <v>12</v>
      </c>
      <c r="D39" s="319">
        <v>0</v>
      </c>
      <c r="E39" s="319">
        <v>60</v>
      </c>
      <c r="F39" s="377" t="s">
        <v>456</v>
      </c>
      <c r="G39" s="378"/>
      <c r="H39" s="378"/>
      <c r="I39" s="379"/>
    </row>
    <row r="40" spans="1:11" ht="15.75" x14ac:dyDescent="0.25">
      <c r="A40" s="41" t="s">
        <v>445</v>
      </c>
      <c r="B40" s="314">
        <v>6</v>
      </c>
      <c r="C40" s="314">
        <v>8</v>
      </c>
      <c r="D40" s="314">
        <v>0</v>
      </c>
      <c r="E40" s="314">
        <v>96</v>
      </c>
      <c r="F40" s="377"/>
      <c r="G40" s="378"/>
      <c r="H40" s="378"/>
      <c r="I40" s="379"/>
    </row>
    <row r="41" spans="1:11" ht="16.5" thickBot="1" x14ac:dyDescent="0.3">
      <c r="A41" s="52"/>
      <c r="B41" s="53"/>
      <c r="C41" s="53"/>
      <c r="D41" s="53"/>
      <c r="E41" s="53"/>
      <c r="F41" s="415"/>
      <c r="G41" s="416"/>
      <c r="H41" s="416"/>
      <c r="I41" s="417"/>
    </row>
    <row r="42" spans="1:11" ht="20.100000000000001" customHeight="1" thickBot="1" x14ac:dyDescent="0.3">
      <c r="A42" s="23" t="s">
        <v>21</v>
      </c>
      <c r="B42" s="24">
        <f>SUM(B18:B41)</f>
        <v>134</v>
      </c>
      <c r="C42" s="24">
        <f>SUM(C18:C41)</f>
        <v>910</v>
      </c>
      <c r="D42" s="24">
        <f>SUM(D18:D41)</f>
        <v>192</v>
      </c>
      <c r="E42" s="24">
        <f>SUM(E18:E41)</f>
        <v>2767.5</v>
      </c>
      <c r="F42" s="55"/>
      <c r="G42" s="56"/>
      <c r="H42" s="56"/>
      <c r="I42" s="57"/>
    </row>
    <row r="43" spans="1:11" ht="15.75" x14ac:dyDescent="0.25">
      <c r="A43" s="11"/>
      <c r="B43" s="4"/>
      <c r="C43" s="4"/>
      <c r="D43" s="4"/>
      <c r="E43" s="9"/>
      <c r="F43" s="9"/>
      <c r="G43" s="9"/>
      <c r="H43" s="9"/>
    </row>
    <row r="44" spans="1:11" ht="16.5" thickBot="1" x14ac:dyDescent="0.3">
      <c r="A44" s="11"/>
      <c r="B44" s="4"/>
      <c r="C44" s="4"/>
      <c r="D44" s="4"/>
      <c r="E44" s="9"/>
      <c r="F44" s="9"/>
      <c r="G44" s="9"/>
      <c r="H44" s="9"/>
    </row>
    <row r="45" spans="1:11" ht="55.5" customHeight="1" thickBot="1" x14ac:dyDescent="0.35">
      <c r="A45" s="26" t="s">
        <v>1</v>
      </c>
      <c r="B45" s="27" t="s">
        <v>2</v>
      </c>
      <c r="C45" s="28" t="s">
        <v>16</v>
      </c>
      <c r="D45" s="28" t="s">
        <v>15</v>
      </c>
      <c r="E45" s="27" t="s">
        <v>51</v>
      </c>
      <c r="F45" s="409" t="s">
        <v>18</v>
      </c>
      <c r="G45" s="410"/>
      <c r="H45" s="410"/>
      <c r="I45" s="411"/>
    </row>
    <row r="46" spans="1:11" ht="26.25" customHeight="1" thickBot="1" x14ac:dyDescent="0.35">
      <c r="A46" s="428" t="s">
        <v>20</v>
      </c>
      <c r="B46" s="410"/>
      <c r="C46" s="16"/>
      <c r="D46" s="16"/>
      <c r="E46" s="16"/>
      <c r="F46" s="17"/>
      <c r="G46" s="17"/>
      <c r="H46" s="17"/>
      <c r="I46" s="18"/>
    </row>
    <row r="47" spans="1:11" ht="15.75" x14ac:dyDescent="0.25">
      <c r="A47" s="41" t="s">
        <v>466</v>
      </c>
      <c r="B47" s="5">
        <v>2</v>
      </c>
      <c r="C47" s="5">
        <v>200</v>
      </c>
      <c r="D47" s="5">
        <v>80</v>
      </c>
      <c r="E47" s="80">
        <v>0</v>
      </c>
      <c r="F47" s="328" t="s">
        <v>467</v>
      </c>
      <c r="G47" s="329"/>
      <c r="H47" s="329"/>
      <c r="I47" s="330"/>
      <c r="K47" s="6"/>
    </row>
    <row r="48" spans="1:11" ht="31.5" x14ac:dyDescent="0.25">
      <c r="A48" s="157" t="s">
        <v>470</v>
      </c>
      <c r="B48" s="10">
        <v>2</v>
      </c>
      <c r="C48" s="10">
        <v>23</v>
      </c>
      <c r="D48" s="10">
        <v>3</v>
      </c>
      <c r="E48" s="79"/>
      <c r="F48" s="377" t="s">
        <v>472</v>
      </c>
      <c r="G48" s="378"/>
      <c r="H48" s="378"/>
      <c r="I48" s="379"/>
      <c r="K48" s="6"/>
    </row>
    <row r="49" spans="1:11" ht="30.75" customHeight="1" x14ac:dyDescent="0.25">
      <c r="A49" s="246" t="s">
        <v>80</v>
      </c>
      <c r="B49" s="10">
        <v>3</v>
      </c>
      <c r="C49" s="10">
        <v>64</v>
      </c>
      <c r="D49" s="10"/>
      <c r="E49" s="79"/>
      <c r="F49" s="377" t="s">
        <v>475</v>
      </c>
      <c r="G49" s="378"/>
      <c r="H49" s="378"/>
      <c r="I49" s="379"/>
      <c r="K49" s="6"/>
    </row>
    <row r="50" spans="1:11" ht="29.1" customHeight="1" x14ac:dyDescent="0.25">
      <c r="A50" s="31" t="s">
        <v>450</v>
      </c>
      <c r="B50" s="31">
        <v>1</v>
      </c>
      <c r="C50" s="31">
        <v>11</v>
      </c>
      <c r="D50" s="31">
        <v>0</v>
      </c>
      <c r="E50" s="31">
        <v>0</v>
      </c>
      <c r="F50" s="521" t="s">
        <v>457</v>
      </c>
      <c r="G50" s="521"/>
      <c r="H50" s="521"/>
      <c r="I50" s="522"/>
    </row>
    <row r="51" spans="1:11" ht="31.5" x14ac:dyDescent="0.25">
      <c r="A51" s="50" t="s">
        <v>458</v>
      </c>
      <c r="B51" s="31">
        <v>1</v>
      </c>
      <c r="C51" s="31">
        <v>12</v>
      </c>
      <c r="D51" s="31">
        <v>20</v>
      </c>
      <c r="E51" s="31">
        <v>0</v>
      </c>
      <c r="F51" s="525" t="s">
        <v>459</v>
      </c>
      <c r="G51" s="525"/>
      <c r="H51" s="525"/>
      <c r="I51" s="526"/>
      <c r="K51" s="6"/>
    </row>
    <row r="52" spans="1:11" ht="15.75" x14ac:dyDescent="0.25">
      <c r="A52" s="50" t="s">
        <v>460</v>
      </c>
      <c r="B52" s="31">
        <v>1</v>
      </c>
      <c r="C52" s="31">
        <v>21</v>
      </c>
      <c r="D52" s="31">
        <v>0</v>
      </c>
      <c r="E52" s="31">
        <v>0</v>
      </c>
      <c r="F52" s="525" t="s">
        <v>461</v>
      </c>
      <c r="G52" s="525"/>
      <c r="H52" s="525"/>
      <c r="I52" s="526"/>
      <c r="K52" s="6"/>
    </row>
    <row r="53" spans="1:11" ht="15.75" x14ac:dyDescent="0.25">
      <c r="A53" s="50" t="s">
        <v>450</v>
      </c>
      <c r="B53" s="31">
        <v>1</v>
      </c>
      <c r="C53" s="31">
        <v>6</v>
      </c>
      <c r="D53" s="31">
        <v>0</v>
      </c>
      <c r="E53" s="31">
        <v>0</v>
      </c>
      <c r="F53" s="525" t="s">
        <v>462</v>
      </c>
      <c r="G53" s="525"/>
      <c r="H53" s="525"/>
      <c r="I53" s="526"/>
      <c r="K53" s="6"/>
    </row>
    <row r="54" spans="1:11" ht="132" customHeight="1" thickBot="1" x14ac:dyDescent="0.3">
      <c r="A54" s="247" t="s">
        <v>476</v>
      </c>
      <c r="B54" s="31">
        <v>1</v>
      </c>
      <c r="C54" s="31"/>
      <c r="D54" s="31"/>
      <c r="E54" s="150"/>
      <c r="F54" s="527" t="s">
        <v>477</v>
      </c>
      <c r="G54" s="528"/>
      <c r="H54" s="528"/>
      <c r="I54" s="529"/>
      <c r="K54" s="6"/>
    </row>
    <row r="55" spans="1:11" ht="16.5" thickBot="1" x14ac:dyDescent="0.3">
      <c r="A55" s="25" t="s">
        <v>9</v>
      </c>
      <c r="B55" s="24">
        <f>SUM(B47:B54)</f>
        <v>12</v>
      </c>
      <c r="C55" s="24">
        <f>SUM(C47:C54)</f>
        <v>337</v>
      </c>
      <c r="D55" s="24">
        <f>SUM(D47:D54)</f>
        <v>103</v>
      </c>
      <c r="E55" s="24">
        <f>SUM(E47:E54)</f>
        <v>0</v>
      </c>
      <c r="F55" s="401"/>
      <c r="G55" s="402"/>
      <c r="H55" s="402"/>
      <c r="I55" s="403"/>
    </row>
    <row r="56" spans="1:11" ht="16.5" thickBot="1" x14ac:dyDescent="0.3">
      <c r="A56" s="33"/>
      <c r="B56" s="33"/>
      <c r="C56" s="33"/>
      <c r="D56" s="33"/>
      <c r="F56" s="34"/>
      <c r="G56" s="34"/>
      <c r="H56" s="34"/>
    </row>
    <row r="57" spans="1:11" ht="21.75" thickBot="1" x14ac:dyDescent="0.4">
      <c r="A57" s="404" t="s">
        <v>23</v>
      </c>
      <c r="B57" s="405"/>
      <c r="C57" s="405"/>
      <c r="D57" s="405"/>
      <c r="E57" s="406"/>
      <c r="F57" s="34"/>
      <c r="G57" s="34"/>
      <c r="H57" s="34"/>
    </row>
    <row r="58" spans="1:11" ht="21.75" thickBot="1" x14ac:dyDescent="0.3">
      <c r="A58" s="33"/>
      <c r="B58" s="240" t="s">
        <v>24</v>
      </c>
      <c r="C58" s="240" t="s">
        <v>25</v>
      </c>
      <c r="D58" s="240" t="s">
        <v>26</v>
      </c>
      <c r="E58" s="240" t="s">
        <v>51</v>
      </c>
      <c r="F58" s="34"/>
      <c r="G58" s="34"/>
      <c r="H58" s="34"/>
    </row>
    <row r="59" spans="1:11" ht="22.5" customHeight="1" thickBot="1" x14ac:dyDescent="0.3">
      <c r="A59" s="33"/>
      <c r="B59" s="241">
        <f>SUM(B14+B42+B55)</f>
        <v>236</v>
      </c>
      <c r="C59" s="241">
        <f>SUM(C14+C42+C55)</f>
        <v>1595</v>
      </c>
      <c r="D59" s="241">
        <f>SUM(D14+D42+D55)</f>
        <v>1822</v>
      </c>
      <c r="E59" s="241">
        <f>SUM(E55)</f>
        <v>0</v>
      </c>
      <c r="F59" s="34"/>
      <c r="G59" s="34"/>
      <c r="H59" s="34"/>
    </row>
    <row r="60" spans="1:11" s="2" customFormat="1" ht="18" customHeight="1" x14ac:dyDescent="0.25">
      <c r="A60" s="6"/>
      <c r="B60" s="6"/>
      <c r="C60" s="6"/>
      <c r="D60" s="6"/>
      <c r="E60" s="7"/>
      <c r="F60" s="7"/>
      <c r="G60" s="7"/>
      <c r="H60" s="7"/>
    </row>
    <row r="61" spans="1:11" ht="16.5" thickBot="1" x14ac:dyDescent="0.3">
      <c r="A61" s="8"/>
      <c r="B61" s="8"/>
      <c r="C61" s="4"/>
      <c r="D61" s="4"/>
      <c r="E61" s="7"/>
      <c r="F61" s="4"/>
      <c r="G61" s="4"/>
      <c r="H61" s="9"/>
      <c r="I61" s="9"/>
      <c r="J61" s="9"/>
      <c r="K61" s="9"/>
    </row>
    <row r="62" spans="1:11" ht="19.5" thickBot="1" x14ac:dyDescent="0.35">
      <c r="A62" s="369" t="s">
        <v>12</v>
      </c>
      <c r="B62" s="370"/>
      <c r="C62" s="407" t="s">
        <v>5</v>
      </c>
      <c r="D62" s="408"/>
      <c r="E62" s="408"/>
      <c r="F62" s="408"/>
      <c r="G62" s="409" t="s">
        <v>18</v>
      </c>
      <c r="H62" s="410"/>
      <c r="I62" s="410"/>
      <c r="J62" s="411"/>
    </row>
    <row r="63" spans="1:11" ht="18.75" x14ac:dyDescent="0.3">
      <c r="A63" s="45" t="s">
        <v>4</v>
      </c>
      <c r="B63" s="30" t="s">
        <v>17</v>
      </c>
      <c r="C63" s="393" t="s">
        <v>14</v>
      </c>
      <c r="D63" s="394"/>
      <c r="E63" s="394"/>
      <c r="F63" s="394"/>
      <c r="G63" s="395"/>
      <c r="H63" s="396"/>
      <c r="I63" s="396"/>
      <c r="J63" s="397"/>
    </row>
    <row r="64" spans="1:11" ht="18.75" customHeight="1" x14ac:dyDescent="0.25">
      <c r="A64" s="63" t="s">
        <v>466</v>
      </c>
      <c r="B64" s="63">
        <v>4</v>
      </c>
      <c r="C64" s="398" t="s">
        <v>468</v>
      </c>
      <c r="D64" s="399"/>
      <c r="E64" s="399"/>
      <c r="F64" s="400"/>
      <c r="G64" s="387"/>
      <c r="H64" s="388"/>
      <c r="I64" s="388"/>
      <c r="J64" s="389"/>
    </row>
    <row r="65" spans="1:11" ht="18.75" customHeight="1" x14ac:dyDescent="0.25">
      <c r="A65" s="63" t="s">
        <v>407</v>
      </c>
      <c r="B65" s="63">
        <v>1</v>
      </c>
      <c r="C65" s="398" t="s">
        <v>64</v>
      </c>
      <c r="D65" s="399"/>
      <c r="E65" s="399"/>
      <c r="F65" s="400"/>
      <c r="G65" s="387" t="s">
        <v>486</v>
      </c>
      <c r="H65" s="388"/>
      <c r="I65" s="388"/>
      <c r="J65" s="389"/>
    </row>
    <row r="66" spans="1:11" ht="16.5" customHeight="1" x14ac:dyDescent="0.25">
      <c r="A66" s="63" t="s">
        <v>49</v>
      </c>
      <c r="B66" s="54">
        <v>1</v>
      </c>
      <c r="C66" s="398" t="s">
        <v>412</v>
      </c>
      <c r="D66" s="399"/>
      <c r="E66" s="399"/>
      <c r="F66" s="400"/>
      <c r="G66" s="387" t="s">
        <v>503</v>
      </c>
      <c r="H66" s="388"/>
      <c r="I66" s="388"/>
      <c r="J66" s="389"/>
    </row>
    <row r="67" spans="1:11" ht="16.5" customHeight="1" x14ac:dyDescent="0.25">
      <c r="A67" s="249" t="s">
        <v>31</v>
      </c>
      <c r="B67" s="249">
        <v>3</v>
      </c>
      <c r="C67" s="538" t="s">
        <v>479</v>
      </c>
      <c r="D67" s="538"/>
      <c r="E67" s="538"/>
      <c r="F67" s="538"/>
      <c r="G67" s="533" t="s">
        <v>480</v>
      </c>
      <c r="H67" s="533"/>
      <c r="I67" s="533"/>
      <c r="J67" s="533"/>
    </row>
    <row r="68" spans="1:11" ht="16.5" customHeight="1" x14ac:dyDescent="0.25">
      <c r="A68" s="249" t="s">
        <v>32</v>
      </c>
      <c r="B68" s="249">
        <v>3</v>
      </c>
      <c r="C68" s="538" t="s">
        <v>479</v>
      </c>
      <c r="D68" s="538"/>
      <c r="E68" s="538"/>
      <c r="F68" s="538"/>
      <c r="G68" s="533" t="s">
        <v>481</v>
      </c>
      <c r="H68" s="533"/>
      <c r="I68" s="533"/>
      <c r="J68" s="533"/>
    </row>
    <row r="69" spans="1:11" ht="16.5" customHeight="1" x14ac:dyDescent="0.25">
      <c r="A69" s="249" t="s">
        <v>295</v>
      </c>
      <c r="B69" s="249">
        <v>3</v>
      </c>
      <c r="C69" s="532" t="s">
        <v>479</v>
      </c>
      <c r="D69" s="532"/>
      <c r="E69" s="532"/>
      <c r="F69" s="532"/>
      <c r="G69" s="533" t="s">
        <v>482</v>
      </c>
      <c r="H69" s="533"/>
      <c r="I69" s="533"/>
      <c r="J69" s="533"/>
    </row>
    <row r="70" spans="1:11" ht="16.5" customHeight="1" x14ac:dyDescent="0.25">
      <c r="A70" s="201" t="s">
        <v>508</v>
      </c>
      <c r="B70" s="201">
        <v>1</v>
      </c>
      <c r="C70" s="398" t="s">
        <v>509</v>
      </c>
      <c r="D70" s="399"/>
      <c r="E70" s="399"/>
      <c r="F70" s="400"/>
      <c r="G70" s="387" t="s">
        <v>510</v>
      </c>
      <c r="H70" s="502"/>
      <c r="I70" s="502"/>
      <c r="J70" s="503"/>
    </row>
    <row r="71" spans="1:11" ht="19.5" customHeight="1" thickBot="1" x14ac:dyDescent="0.3">
      <c r="A71" s="201" t="s">
        <v>505</v>
      </c>
      <c r="B71" s="326">
        <v>15</v>
      </c>
      <c r="C71" s="398" t="s">
        <v>506</v>
      </c>
      <c r="D71" s="399"/>
      <c r="E71" s="399"/>
      <c r="F71" s="399"/>
      <c r="G71" s="387" t="s">
        <v>507</v>
      </c>
      <c r="H71" s="496"/>
      <c r="I71" s="496"/>
      <c r="J71" s="497"/>
    </row>
    <row r="72" spans="1:11" ht="19.5" customHeight="1" thickBot="1" x14ac:dyDescent="0.3">
      <c r="A72" s="84" t="s">
        <v>9</v>
      </c>
      <c r="B72" s="85">
        <f>SUM(B64:B71)</f>
        <v>31</v>
      </c>
      <c r="C72" s="390"/>
      <c r="D72" s="391"/>
      <c r="E72" s="391"/>
      <c r="F72" s="391"/>
      <c r="G72" s="391"/>
      <c r="H72" s="391"/>
      <c r="I72" s="391"/>
      <c r="J72" s="392"/>
    </row>
    <row r="73" spans="1:11" ht="19.5" customHeight="1" thickBot="1" x14ac:dyDescent="0.3">
      <c r="A73" s="66"/>
      <c r="B73" s="66"/>
      <c r="C73" s="64"/>
      <c r="D73" s="64"/>
      <c r="E73" s="64"/>
      <c r="F73" s="64"/>
      <c r="G73" s="64"/>
      <c r="H73" s="67"/>
      <c r="I73" s="66"/>
    </row>
    <row r="74" spans="1:11" ht="19.5" thickBot="1" x14ac:dyDescent="0.35">
      <c r="A74" s="369" t="s">
        <v>36</v>
      </c>
      <c r="B74" s="370"/>
      <c r="C74" s="68" t="s">
        <v>37</v>
      </c>
      <c r="D74" s="68" t="s">
        <v>38</v>
      </c>
      <c r="E74" s="71" t="s">
        <v>39</v>
      </c>
      <c r="F74" s="371" t="s">
        <v>42</v>
      </c>
      <c r="G74" s="372"/>
      <c r="H74" s="373"/>
    </row>
    <row r="75" spans="1:11" ht="16.5" thickBot="1" x14ac:dyDescent="0.3">
      <c r="A75" s="354" t="s">
        <v>40</v>
      </c>
      <c r="B75" s="355"/>
      <c r="C75" s="69">
        <v>2158</v>
      </c>
      <c r="D75" s="69">
        <v>1272</v>
      </c>
      <c r="E75" s="70">
        <v>4</v>
      </c>
      <c r="F75" s="473" t="s">
        <v>43</v>
      </c>
      <c r="G75" s="474"/>
      <c r="H75" s="475"/>
    </row>
    <row r="76" spans="1:11" ht="16.5" thickBot="1" x14ac:dyDescent="0.3">
      <c r="A76" s="354" t="s">
        <v>41</v>
      </c>
      <c r="B76" s="355"/>
      <c r="C76" s="69">
        <v>451</v>
      </c>
      <c r="D76" s="69">
        <v>221</v>
      </c>
      <c r="E76" s="70">
        <v>5</v>
      </c>
      <c r="F76" s="467" t="s">
        <v>44</v>
      </c>
      <c r="G76" s="468"/>
      <c r="H76" s="469"/>
    </row>
    <row r="77" spans="1:11" ht="16.5" thickBot="1" x14ac:dyDescent="0.3">
      <c r="A77" s="333" t="s">
        <v>9</v>
      </c>
      <c r="B77" s="334"/>
      <c r="C77" s="69">
        <f>SUM(C75:C76)</f>
        <v>2609</v>
      </c>
      <c r="D77" s="69">
        <f>SUM(D75:D76)</f>
        <v>1493</v>
      </c>
      <c r="E77" s="69">
        <f>SUM(E75:E76)</f>
        <v>9</v>
      </c>
      <c r="F77" s="467"/>
      <c r="G77" s="468"/>
      <c r="H77" s="469"/>
    </row>
    <row r="78" spans="1:11" ht="16.5" thickBot="1" x14ac:dyDescent="0.3">
      <c r="A78" s="51"/>
      <c r="B78" s="7"/>
      <c r="C78" s="1"/>
      <c r="D78" s="1"/>
      <c r="E78" s="1"/>
      <c r="F78" s="1"/>
      <c r="G78" s="1"/>
      <c r="I78" s="1"/>
      <c r="J78" s="1"/>
      <c r="K78" s="1"/>
    </row>
    <row r="79" spans="1:11" ht="16.5" thickBot="1" x14ac:dyDescent="0.3">
      <c r="A79" s="346" t="s">
        <v>11</v>
      </c>
      <c r="B79" s="511"/>
      <c r="C79" s="530" t="s">
        <v>5</v>
      </c>
      <c r="D79" s="530"/>
      <c r="E79" s="530"/>
      <c r="F79" s="530"/>
      <c r="G79" s="530"/>
      <c r="H79" s="530"/>
      <c r="I79" s="515"/>
      <c r="J79" s="534" t="s">
        <v>18</v>
      </c>
      <c r="K79" s="535"/>
    </row>
    <row r="80" spans="1:11" ht="31.5" x14ac:dyDescent="0.25">
      <c r="A80" s="339" t="s">
        <v>4</v>
      </c>
      <c r="B80" s="340"/>
      <c r="C80" s="12" t="s">
        <v>22</v>
      </c>
      <c r="D80" s="12" t="s">
        <v>50</v>
      </c>
      <c r="E80" s="12" t="s">
        <v>6</v>
      </c>
      <c r="F80" s="12" t="s">
        <v>7</v>
      </c>
      <c r="G80" s="65" t="s">
        <v>434</v>
      </c>
      <c r="H80" s="12" t="s">
        <v>52</v>
      </c>
      <c r="I80" s="236" t="s">
        <v>13</v>
      </c>
      <c r="J80" s="536"/>
      <c r="K80" s="537"/>
    </row>
    <row r="81" spans="1:11" ht="15.75" x14ac:dyDescent="0.25">
      <c r="A81" s="352" t="s">
        <v>409</v>
      </c>
      <c r="B81" s="336"/>
      <c r="C81" s="62"/>
      <c r="D81" s="62"/>
      <c r="E81" s="62"/>
      <c r="F81" s="62"/>
      <c r="G81" s="31"/>
      <c r="H81" s="31"/>
      <c r="I81" s="212" t="s">
        <v>410</v>
      </c>
      <c r="J81" s="328" t="s">
        <v>411</v>
      </c>
      <c r="K81" s="353"/>
    </row>
    <row r="82" spans="1:11" ht="15.75" x14ac:dyDescent="0.25">
      <c r="A82" s="352" t="s">
        <v>422</v>
      </c>
      <c r="B82" s="336"/>
      <c r="C82" s="73"/>
      <c r="D82" s="73">
        <v>1</v>
      </c>
      <c r="E82" s="73"/>
      <c r="F82" s="73"/>
      <c r="G82" s="74"/>
      <c r="H82" s="74"/>
      <c r="I82" s="237" t="s">
        <v>423</v>
      </c>
      <c r="J82" s="328"/>
      <c r="K82" s="353"/>
    </row>
    <row r="83" spans="1:11" ht="28.5" customHeight="1" x14ac:dyDescent="0.25">
      <c r="A83" s="352" t="s">
        <v>90</v>
      </c>
      <c r="B83" s="336"/>
      <c r="C83" s="61">
        <v>110</v>
      </c>
      <c r="D83" s="61"/>
      <c r="E83" s="61"/>
      <c r="F83" s="61"/>
      <c r="G83" s="61"/>
      <c r="H83" s="61">
        <v>60</v>
      </c>
      <c r="I83" s="238"/>
      <c r="J83" s="377" t="s">
        <v>424</v>
      </c>
      <c r="K83" s="510"/>
    </row>
    <row r="84" spans="1:11" ht="15.75" x14ac:dyDescent="0.25">
      <c r="A84" s="455" t="s">
        <v>425</v>
      </c>
      <c r="B84" s="456"/>
      <c r="C84" s="61"/>
      <c r="D84" s="61">
        <v>1</v>
      </c>
      <c r="E84" s="61"/>
      <c r="F84" s="61"/>
      <c r="G84" s="61"/>
      <c r="H84" s="61"/>
      <c r="I84" s="238" t="s">
        <v>426</v>
      </c>
      <c r="J84" s="377"/>
      <c r="K84" s="510"/>
    </row>
    <row r="85" spans="1:11" ht="15.75" x14ac:dyDescent="0.25">
      <c r="A85" s="341" t="s">
        <v>429</v>
      </c>
      <c r="B85" s="341"/>
      <c r="C85" s="31"/>
      <c r="D85" s="31"/>
      <c r="E85" s="31">
        <v>3</v>
      </c>
      <c r="F85" s="31">
        <v>1</v>
      </c>
      <c r="G85" s="31">
        <v>1</v>
      </c>
      <c r="H85" s="31"/>
      <c r="I85" s="150"/>
      <c r="J85" s="328" t="s">
        <v>435</v>
      </c>
      <c r="K85" s="353"/>
    </row>
    <row r="86" spans="1:11" ht="15.75" x14ac:dyDescent="0.25">
      <c r="A86" s="335" t="s">
        <v>430</v>
      </c>
      <c r="B86" s="336"/>
      <c r="C86" s="31"/>
      <c r="D86" s="31"/>
      <c r="E86" s="31"/>
      <c r="F86" s="31"/>
      <c r="G86" s="31"/>
      <c r="H86" s="31">
        <v>600</v>
      </c>
      <c r="I86" s="150"/>
      <c r="J86" s="328" t="s">
        <v>431</v>
      </c>
      <c r="K86" s="353"/>
    </row>
    <row r="87" spans="1:11" s="2" customFormat="1" ht="15.75" x14ac:dyDescent="0.25">
      <c r="A87" s="512" t="s">
        <v>463</v>
      </c>
      <c r="B87" s="513"/>
      <c r="C87" s="58"/>
      <c r="D87" s="58"/>
      <c r="E87" s="58"/>
      <c r="F87" s="58"/>
      <c r="G87" s="58"/>
      <c r="H87" s="58"/>
      <c r="I87" s="81"/>
      <c r="J87" s="421" t="s">
        <v>464</v>
      </c>
      <c r="K87" s="531"/>
    </row>
    <row r="88" spans="1:11" s="2" customFormat="1" ht="31.5" x14ac:dyDescent="0.25">
      <c r="A88" s="335" t="s">
        <v>447</v>
      </c>
      <c r="B88" s="336"/>
      <c r="C88" s="31"/>
      <c r="D88" s="31"/>
      <c r="E88" s="31"/>
      <c r="F88" s="31"/>
      <c r="G88" s="31"/>
      <c r="H88" s="31"/>
      <c r="I88" s="212" t="s">
        <v>448</v>
      </c>
      <c r="J88" s="377" t="s">
        <v>449</v>
      </c>
      <c r="K88" s="510"/>
    </row>
    <row r="89" spans="1:11" s="2" customFormat="1" ht="15.75" x14ac:dyDescent="0.25">
      <c r="A89" s="335" t="s">
        <v>466</v>
      </c>
      <c r="B89" s="336"/>
      <c r="C89" s="31">
        <v>120</v>
      </c>
      <c r="D89" s="31"/>
      <c r="E89" s="31"/>
      <c r="F89" s="31"/>
      <c r="G89" s="31"/>
      <c r="H89" s="31"/>
      <c r="I89" s="212"/>
      <c r="J89" s="377"/>
      <c r="K89" s="510"/>
    </row>
    <row r="90" spans="1:11" s="2" customFormat="1" ht="24.95" customHeight="1" x14ac:dyDescent="0.25">
      <c r="A90" s="335" t="s">
        <v>501</v>
      </c>
      <c r="B90" s="336"/>
      <c r="C90" s="31"/>
      <c r="D90" s="31"/>
      <c r="E90" s="31"/>
      <c r="F90" s="31"/>
      <c r="G90" s="31"/>
      <c r="H90" s="31">
        <v>3</v>
      </c>
      <c r="I90" s="212"/>
      <c r="J90" s="377" t="s">
        <v>502</v>
      </c>
      <c r="K90" s="510"/>
    </row>
    <row r="91" spans="1:11" ht="16.5" thickBot="1" x14ac:dyDescent="0.3">
      <c r="A91" s="512"/>
      <c r="B91" s="513"/>
      <c r="C91" s="58"/>
      <c r="D91" s="58"/>
      <c r="E91" s="58"/>
      <c r="F91" s="58"/>
      <c r="G91" s="58"/>
      <c r="H91" s="58"/>
      <c r="I91" s="81"/>
      <c r="J91" s="517"/>
      <c r="K91" s="518"/>
    </row>
    <row r="92" spans="1:11" ht="16.5" thickBot="1" x14ac:dyDescent="0.3">
      <c r="A92" s="344" t="s">
        <v>21</v>
      </c>
      <c r="B92" s="479"/>
      <c r="C92" s="32">
        <f t="shared" ref="C92:H92" si="0">SUM(C81:C91)</f>
        <v>230</v>
      </c>
      <c r="D92" s="32">
        <f t="shared" si="0"/>
        <v>2</v>
      </c>
      <c r="E92" s="32">
        <f t="shared" si="0"/>
        <v>3</v>
      </c>
      <c r="F92" s="32">
        <f t="shared" si="0"/>
        <v>1</v>
      </c>
      <c r="G92" s="32">
        <f t="shared" si="0"/>
        <v>1</v>
      </c>
      <c r="H92" s="32">
        <f t="shared" si="0"/>
        <v>663</v>
      </c>
      <c r="I92" s="239">
        <f>COUNTIF(I81:I91,"&lt;&gt;")</f>
        <v>4</v>
      </c>
      <c r="J92" s="519"/>
      <c r="K92" s="520"/>
    </row>
    <row r="93" spans="1:11" ht="16.5" thickBot="1" x14ac:dyDescent="0.3">
      <c r="A93" s="161"/>
      <c r="B93" s="162"/>
      <c r="C93" s="163"/>
      <c r="D93" s="163"/>
      <c r="E93" s="163"/>
      <c r="F93" s="164"/>
      <c r="G93" s="164"/>
      <c r="H93" s="164"/>
      <c r="I93" s="164"/>
      <c r="J93" s="64"/>
      <c r="K93" s="64"/>
    </row>
    <row r="94" spans="1:11" ht="19.5" thickBot="1" x14ac:dyDescent="0.35">
      <c r="A94" s="76" t="s">
        <v>95</v>
      </c>
      <c r="B94" s="77"/>
      <c r="C94" s="77"/>
      <c r="D94" s="77"/>
      <c r="E94" s="78"/>
    </row>
    <row r="95" spans="1:11" ht="15.75" x14ac:dyDescent="0.25">
      <c r="A95" s="514"/>
      <c r="B95" s="514"/>
      <c r="C95" s="242" t="s">
        <v>17</v>
      </c>
    </row>
    <row r="96" spans="1:11" ht="15.75" x14ac:dyDescent="0.25">
      <c r="A96" s="335" t="s">
        <v>79</v>
      </c>
      <c r="B96" s="336"/>
      <c r="C96" s="31">
        <v>42</v>
      </c>
    </row>
    <row r="97" spans="1:12" ht="13.5" thickBot="1" x14ac:dyDescent="0.25"/>
    <row r="98" spans="1:12" ht="16.5" thickBot="1" x14ac:dyDescent="0.3">
      <c r="A98" s="346" t="s">
        <v>53</v>
      </c>
      <c r="B98" s="511"/>
      <c r="C98" s="515" t="s">
        <v>5</v>
      </c>
      <c r="D98" s="363"/>
      <c r="E98" s="363"/>
      <c r="F98" s="363"/>
      <c r="G98" s="363"/>
      <c r="H98" s="363"/>
      <c r="I98" s="363"/>
      <c r="J98" s="516"/>
      <c r="K98" s="234"/>
      <c r="L98" s="235" t="s">
        <v>45</v>
      </c>
    </row>
    <row r="99" spans="1:12" ht="63" x14ac:dyDescent="0.25">
      <c r="A99" s="339" t="s">
        <v>4</v>
      </c>
      <c r="B99" s="340"/>
      <c r="C99" s="12" t="s">
        <v>22</v>
      </c>
      <c r="D99" s="12" t="s">
        <v>50</v>
      </c>
      <c r="E99" s="12" t="s">
        <v>6</v>
      </c>
      <c r="F99" s="12" t="s">
        <v>7</v>
      </c>
      <c r="G99" s="12" t="s">
        <v>8</v>
      </c>
      <c r="H99" s="12" t="s">
        <v>52</v>
      </c>
      <c r="I99" s="65" t="s">
        <v>35</v>
      </c>
      <c r="J99" s="65" t="s">
        <v>13</v>
      </c>
      <c r="K99" s="65" t="s">
        <v>47</v>
      </c>
      <c r="L99" s="92"/>
    </row>
    <row r="100" spans="1:12" ht="31.5" x14ac:dyDescent="0.25">
      <c r="A100" s="335" t="s">
        <v>416</v>
      </c>
      <c r="B100" s="336"/>
      <c r="C100" s="31"/>
      <c r="D100" s="31"/>
      <c r="E100" s="31">
        <v>15</v>
      </c>
      <c r="F100" s="31">
        <v>5</v>
      </c>
      <c r="G100" s="31"/>
      <c r="H100" s="31"/>
      <c r="I100" s="93"/>
      <c r="J100" s="93"/>
      <c r="K100" s="94"/>
      <c r="L100" s="93" t="s">
        <v>417</v>
      </c>
    </row>
    <row r="101" spans="1:12" ht="15.75" x14ac:dyDescent="0.25">
      <c r="A101" s="335" t="s">
        <v>418</v>
      </c>
      <c r="B101" s="336"/>
      <c r="C101" s="31">
        <v>34</v>
      </c>
      <c r="D101" s="31"/>
      <c r="E101" s="31"/>
      <c r="F101" s="31"/>
      <c r="G101" s="31"/>
      <c r="H101" s="31"/>
      <c r="I101" s="93"/>
      <c r="J101" s="93"/>
      <c r="K101" s="94"/>
      <c r="L101" s="93"/>
    </row>
    <row r="102" spans="1:12" ht="31.5" x14ac:dyDescent="0.25">
      <c r="A102" s="335" t="s">
        <v>419</v>
      </c>
      <c r="B102" s="336"/>
      <c r="C102" s="31"/>
      <c r="D102" s="31"/>
      <c r="E102" s="31">
        <v>7</v>
      </c>
      <c r="F102" s="31">
        <v>2</v>
      </c>
      <c r="G102" s="31"/>
      <c r="H102" s="31"/>
      <c r="I102" s="94">
        <v>1314</v>
      </c>
      <c r="J102" s="94"/>
      <c r="K102" s="94"/>
      <c r="L102" s="93" t="s">
        <v>420</v>
      </c>
    </row>
    <row r="103" spans="1:12" ht="15.75" x14ac:dyDescent="0.25">
      <c r="A103" s="335" t="s">
        <v>421</v>
      </c>
      <c r="B103" s="336"/>
      <c r="C103" s="31"/>
      <c r="D103" s="31"/>
      <c r="E103" s="31"/>
      <c r="F103" s="31"/>
      <c r="G103" s="31"/>
      <c r="H103" s="31"/>
      <c r="I103" s="93">
        <v>25</v>
      </c>
      <c r="J103" s="94"/>
      <c r="K103" s="93"/>
      <c r="L103" s="93"/>
    </row>
    <row r="104" spans="1:12" ht="31.5" x14ac:dyDescent="0.25">
      <c r="A104" s="335" t="s">
        <v>427</v>
      </c>
      <c r="B104" s="336"/>
      <c r="C104" s="31"/>
      <c r="D104" s="31"/>
      <c r="E104" s="31"/>
      <c r="F104" s="31"/>
      <c r="G104" s="31"/>
      <c r="H104" s="31"/>
      <c r="I104" s="93">
        <v>46.8</v>
      </c>
      <c r="J104" s="94"/>
      <c r="K104" s="93"/>
      <c r="L104" s="93" t="s">
        <v>428</v>
      </c>
    </row>
    <row r="105" spans="1:12" ht="16.5" thickBot="1" x14ac:dyDescent="0.3">
      <c r="A105" s="341" t="s">
        <v>443</v>
      </c>
      <c r="B105" s="341"/>
      <c r="C105" s="31"/>
      <c r="D105" s="31"/>
      <c r="E105" s="31"/>
      <c r="F105" s="31">
        <v>1</v>
      </c>
      <c r="G105" s="31"/>
      <c r="H105" s="31"/>
      <c r="I105" s="166"/>
      <c r="J105" s="94"/>
      <c r="K105" s="94"/>
      <c r="L105" s="93"/>
    </row>
    <row r="106" spans="1:12" ht="16.5" thickBot="1" x14ac:dyDescent="0.3">
      <c r="A106" s="331" t="s">
        <v>48</v>
      </c>
      <c r="B106" s="332"/>
      <c r="C106" s="24">
        <f t="shared" ref="C106:H106" si="1">SUM(C100:C105)</f>
        <v>34</v>
      </c>
      <c r="D106" s="24">
        <f t="shared" si="1"/>
        <v>0</v>
      </c>
      <c r="E106" s="24">
        <f t="shared" si="1"/>
        <v>22</v>
      </c>
      <c r="F106" s="24">
        <f t="shared" si="1"/>
        <v>8</v>
      </c>
      <c r="G106" s="24">
        <f t="shared" si="1"/>
        <v>0</v>
      </c>
      <c r="H106" s="24">
        <f t="shared" si="1"/>
        <v>0</v>
      </c>
      <c r="I106" s="24">
        <f>SUM(I100:I105)</f>
        <v>1385.8</v>
      </c>
      <c r="J106" s="24">
        <f>COUNTIF(J100:J105,"&lt;&gt;")</f>
        <v>0</v>
      </c>
      <c r="K106" s="72"/>
      <c r="L106" s="72"/>
    </row>
    <row r="107" spans="1:12" ht="15.75" x14ac:dyDescent="0.25">
      <c r="A107" s="165" t="s">
        <v>78</v>
      </c>
    </row>
  </sheetData>
  <mergeCells count="124">
    <mergeCell ref="F11:I11"/>
    <mergeCell ref="F12:I12"/>
    <mergeCell ref="C67:F67"/>
    <mergeCell ref="C68:F68"/>
    <mergeCell ref="G67:J67"/>
    <mergeCell ref="G68:J68"/>
    <mergeCell ref="C72:J72"/>
    <mergeCell ref="F24:I24"/>
    <mergeCell ref="F33:I33"/>
    <mergeCell ref="G63:J63"/>
    <mergeCell ref="C64:F64"/>
    <mergeCell ref="G64:J64"/>
    <mergeCell ref="C65:F65"/>
    <mergeCell ref="F45:I45"/>
    <mergeCell ref="F41:I41"/>
    <mergeCell ref="F34:I34"/>
    <mergeCell ref="F13:I13"/>
    <mergeCell ref="C70:F70"/>
    <mergeCell ref="G70:J70"/>
    <mergeCell ref="F27:I27"/>
    <mergeCell ref="C66:F66"/>
    <mergeCell ref="G66:J66"/>
    <mergeCell ref="F55:I55"/>
    <mergeCell ref="A57:E57"/>
    <mergeCell ref="A87:B87"/>
    <mergeCell ref="J87:K87"/>
    <mergeCell ref="J82:K82"/>
    <mergeCell ref="J83:K83"/>
    <mergeCell ref="J84:K84"/>
    <mergeCell ref="J85:K85"/>
    <mergeCell ref="J86:K86"/>
    <mergeCell ref="C69:F69"/>
    <mergeCell ref="G69:J69"/>
    <mergeCell ref="C71:F71"/>
    <mergeCell ref="G71:J71"/>
    <mergeCell ref="J79:K79"/>
    <mergeCell ref="J80:K80"/>
    <mergeCell ref="J81:K81"/>
    <mergeCell ref="A76:B76"/>
    <mergeCell ref="F76:H76"/>
    <mergeCell ref="A79:B79"/>
    <mergeCell ref="A80:B80"/>
    <mergeCell ref="A74:B74"/>
    <mergeCell ref="F74:H74"/>
    <mergeCell ref="A75:B75"/>
    <mergeCell ref="A77:B77"/>
    <mergeCell ref="F77:H77"/>
    <mergeCell ref="A83:B83"/>
    <mergeCell ref="A62:B62"/>
    <mergeCell ref="C62:F62"/>
    <mergeCell ref="G62:J62"/>
    <mergeCell ref="C63:F63"/>
    <mergeCell ref="A86:B86"/>
    <mergeCell ref="F75:H75"/>
    <mergeCell ref="A81:B81"/>
    <mergeCell ref="C79:I79"/>
    <mergeCell ref="A84:B84"/>
    <mergeCell ref="A85:B85"/>
    <mergeCell ref="A82:B82"/>
    <mergeCell ref="F52:I52"/>
    <mergeCell ref="F53:I53"/>
    <mergeCell ref="F48:I48"/>
    <mergeCell ref="F14:I14"/>
    <mergeCell ref="F26:I26"/>
    <mergeCell ref="G65:J65"/>
    <mergeCell ref="F54:I54"/>
    <mergeCell ref="F49:I49"/>
    <mergeCell ref="F51:I51"/>
    <mergeCell ref="F47:I47"/>
    <mergeCell ref="A1:C1"/>
    <mergeCell ref="D1:G1"/>
    <mergeCell ref="A3:B3"/>
    <mergeCell ref="C3:D3"/>
    <mergeCell ref="F4:I4"/>
    <mergeCell ref="F6:I6"/>
    <mergeCell ref="F7:I7"/>
    <mergeCell ref="F8:I8"/>
    <mergeCell ref="F9:I9"/>
    <mergeCell ref="F10:I10"/>
    <mergeCell ref="A46:B46"/>
    <mergeCell ref="F50:I50"/>
    <mergeCell ref="E15:H15"/>
    <mergeCell ref="A17:I17"/>
    <mergeCell ref="F16:I16"/>
    <mergeCell ref="F28:I28"/>
    <mergeCell ref="F40:I40"/>
    <mergeCell ref="F32:I32"/>
    <mergeCell ref="F36:I36"/>
    <mergeCell ref="F37:I37"/>
    <mergeCell ref="F38:I38"/>
    <mergeCell ref="F39:I39"/>
    <mergeCell ref="F31:I31"/>
    <mergeCell ref="F29:I29"/>
    <mergeCell ref="F30:I30"/>
    <mergeCell ref="F18:I18"/>
    <mergeCell ref="F19:I19"/>
    <mergeCell ref="F20:I20"/>
    <mergeCell ref="F21:I21"/>
    <mergeCell ref="F23:I23"/>
    <mergeCell ref="F22:I22"/>
    <mergeCell ref="F35:I35"/>
    <mergeCell ref="F25:I25"/>
    <mergeCell ref="A88:B88"/>
    <mergeCell ref="J88:K88"/>
    <mergeCell ref="A105:B105"/>
    <mergeCell ref="A106:B106"/>
    <mergeCell ref="A98:B98"/>
    <mergeCell ref="A99:B99"/>
    <mergeCell ref="A100:B100"/>
    <mergeCell ref="A101:B101"/>
    <mergeCell ref="A102:B102"/>
    <mergeCell ref="A103:B103"/>
    <mergeCell ref="A91:B91"/>
    <mergeCell ref="A95:B95"/>
    <mergeCell ref="A96:B96"/>
    <mergeCell ref="A92:B92"/>
    <mergeCell ref="A104:B104"/>
    <mergeCell ref="C98:J98"/>
    <mergeCell ref="A89:B89"/>
    <mergeCell ref="A90:B90"/>
    <mergeCell ref="J89:K89"/>
    <mergeCell ref="J90:K90"/>
    <mergeCell ref="J91:K91"/>
    <mergeCell ref="J92:K92"/>
  </mergeCells>
  <hyperlinks>
    <hyperlink ref="F75" r:id="rId1" xr:uid="{00000000-0004-0000-0300-000000000000}"/>
    <hyperlink ref="F76" r:id="rId2" xr:uid="{00000000-0004-0000-0300-000001000000}"/>
  </hyperlinks>
  <pageMargins left="0.23622047244094491" right="0.23622047244094491" top="0.74803149606299213" bottom="0.74803149606299213" header="0.31496062992125984" footer="0.31496062992125984"/>
  <pageSetup paperSize="8" scale="54" orientation="portrait" r:id="rId3"/>
  <headerFooter alignWithMargins="0"/>
  <colBreaks count="1" manualBreakCount="1">
    <brk id="7" max="78"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47"/>
  <sheetViews>
    <sheetView tabSelected="1" topLeftCell="A10" zoomScale="70" zoomScaleNormal="70" workbookViewId="0">
      <selection activeCell="F16" sqref="F16:J16"/>
    </sheetView>
  </sheetViews>
  <sheetFormatPr defaultColWidth="8.7109375" defaultRowHeight="15" x14ac:dyDescent="0.25"/>
  <cols>
    <col min="1" max="1" width="42.5703125" style="98" customWidth="1"/>
    <col min="2" max="2" width="20.140625" style="98" customWidth="1"/>
    <col min="3" max="3" width="14" style="98" customWidth="1"/>
    <col min="4" max="4" width="15" style="98" customWidth="1"/>
    <col min="5" max="5" width="12.5703125" style="98" customWidth="1"/>
    <col min="6" max="6" width="13.28515625" style="98" customWidth="1"/>
    <col min="7" max="8" width="10.7109375" style="98" customWidth="1"/>
    <col min="9" max="9" width="12.7109375" style="98" customWidth="1"/>
    <col min="10" max="10" width="15.5703125" style="98" customWidth="1"/>
    <col min="11" max="11" width="36.7109375" style="98" customWidth="1"/>
    <col min="12" max="16384" width="8.7109375" style="98"/>
  </cols>
  <sheetData>
    <row r="1" spans="1:11" ht="21.75" thickBot="1" x14ac:dyDescent="0.4">
      <c r="A1" s="587" t="s">
        <v>0</v>
      </c>
      <c r="B1" s="588"/>
      <c r="C1" s="589"/>
      <c r="D1" s="590" t="s">
        <v>504</v>
      </c>
      <c r="E1" s="591"/>
      <c r="F1" s="591"/>
      <c r="G1" s="591"/>
      <c r="H1" s="591"/>
      <c r="I1" s="592"/>
      <c r="J1" s="96"/>
      <c r="K1" s="97"/>
    </row>
    <row r="2" spans="1:11" ht="16.5" thickBot="1" x14ac:dyDescent="0.3">
      <c r="A2" s="99"/>
      <c r="B2" s="97"/>
      <c r="C2" s="97"/>
      <c r="D2" s="100"/>
      <c r="E2" s="97"/>
      <c r="F2" s="97"/>
      <c r="G2" s="97"/>
      <c r="H2" s="97"/>
      <c r="I2" s="97"/>
      <c r="J2" s="96"/>
      <c r="K2" s="97"/>
    </row>
    <row r="3" spans="1:11" ht="15.75" thickBot="1" x14ac:dyDescent="0.3">
      <c r="A3" s="593" t="s">
        <v>19</v>
      </c>
      <c r="B3" s="594"/>
      <c r="C3" s="594"/>
      <c r="D3" s="594"/>
      <c r="E3" s="594"/>
      <c r="F3" s="594"/>
      <c r="G3" s="594"/>
      <c r="H3" s="594"/>
      <c r="I3" s="594"/>
      <c r="J3" s="594"/>
      <c r="K3" s="595"/>
    </row>
    <row r="4" spans="1:11" ht="48" thickBot="1" x14ac:dyDescent="0.3">
      <c r="A4" s="101" t="s">
        <v>56</v>
      </c>
      <c r="B4" s="102" t="s">
        <v>2</v>
      </c>
      <c r="C4" s="103" t="s">
        <v>16</v>
      </c>
      <c r="D4" s="103" t="s">
        <v>15</v>
      </c>
      <c r="E4" s="596" t="s">
        <v>57</v>
      </c>
      <c r="F4" s="597"/>
      <c r="G4" s="598"/>
      <c r="H4" s="598"/>
      <c r="I4" s="598"/>
      <c r="J4" s="599"/>
      <c r="K4" s="104" t="s">
        <v>58</v>
      </c>
    </row>
    <row r="5" spans="1:11" ht="15.75" x14ac:dyDescent="0.25">
      <c r="A5" s="105" t="s">
        <v>205</v>
      </c>
      <c r="B5" s="144">
        <f>'Jan-Mar'!B15</f>
        <v>14</v>
      </c>
      <c r="C5" s="144">
        <f>'Jan-Mar'!C15</f>
        <v>113</v>
      </c>
      <c r="D5" s="144">
        <f>'Jan-Mar'!D15</f>
        <v>155</v>
      </c>
      <c r="E5" s="600"/>
      <c r="F5" s="601"/>
      <c r="G5" s="601"/>
      <c r="H5" s="601"/>
      <c r="I5" s="601"/>
      <c r="J5" s="602"/>
      <c r="K5" s="106"/>
    </row>
    <row r="6" spans="1:11" ht="15.75" x14ac:dyDescent="0.25">
      <c r="A6" s="107" t="s">
        <v>206</v>
      </c>
      <c r="B6" s="108">
        <f>'Apr-Jun'!B15</f>
        <v>94</v>
      </c>
      <c r="C6" s="108">
        <f>'Apr-Jun'!C15</f>
        <v>186</v>
      </c>
      <c r="D6" s="108">
        <f>'Apr-Jun'!D15</f>
        <v>1056</v>
      </c>
      <c r="E6" s="584"/>
      <c r="F6" s="585"/>
      <c r="G6" s="585"/>
      <c r="H6" s="585"/>
      <c r="I6" s="585"/>
      <c r="J6" s="586"/>
      <c r="K6" s="109"/>
    </row>
    <row r="7" spans="1:11" ht="15.75" x14ac:dyDescent="0.25">
      <c r="A7" s="110" t="s">
        <v>207</v>
      </c>
      <c r="B7" s="108">
        <f>'Jul-Sep'!B10</f>
        <v>4</v>
      </c>
      <c r="C7" s="108">
        <f>'Jul-Sep'!C10</f>
        <v>35</v>
      </c>
      <c r="D7" s="108">
        <f>'Jul-Sep'!D10</f>
        <v>44</v>
      </c>
      <c r="E7" s="614"/>
      <c r="F7" s="614"/>
      <c r="G7" s="614"/>
      <c r="H7" s="614"/>
      <c r="I7" s="614"/>
      <c r="J7" s="614"/>
      <c r="K7" s="109"/>
    </row>
    <row r="8" spans="1:11" ht="16.5" thickBot="1" x14ac:dyDescent="0.3">
      <c r="A8" s="256" t="s">
        <v>208</v>
      </c>
      <c r="B8" s="257">
        <f>'Oct-Dec'!B14</f>
        <v>90</v>
      </c>
      <c r="C8" s="257">
        <f>'Oct-Dec'!C14</f>
        <v>348</v>
      </c>
      <c r="D8" s="257">
        <f>'Oct-Dec'!D14</f>
        <v>1527</v>
      </c>
      <c r="E8" s="615"/>
      <c r="F8" s="615"/>
      <c r="G8" s="615"/>
      <c r="H8" s="615"/>
      <c r="I8" s="615"/>
      <c r="J8" s="615"/>
      <c r="K8" s="119"/>
    </row>
    <row r="9" spans="1:11" ht="16.5" thickBot="1" x14ac:dyDescent="0.3">
      <c r="A9" s="255" t="s">
        <v>9</v>
      </c>
      <c r="B9" s="113">
        <f>SUM(B5:B8)</f>
        <v>202</v>
      </c>
      <c r="C9" s="113">
        <f>SUM(C5:C8)</f>
        <v>682</v>
      </c>
      <c r="D9" s="113">
        <f>SUM(D5:D8)</f>
        <v>2782</v>
      </c>
      <c r="E9" s="616"/>
      <c r="F9" s="617"/>
      <c r="G9" s="618"/>
      <c r="H9" s="618"/>
      <c r="I9" s="618"/>
      <c r="J9" s="618"/>
      <c r="K9" s="97"/>
    </row>
    <row r="10" spans="1:11" ht="15.75" thickBot="1" x14ac:dyDescent="0.3">
      <c r="A10" s="114"/>
      <c r="B10" s="97"/>
      <c r="C10" s="97"/>
      <c r="D10" s="97"/>
      <c r="E10" s="618"/>
      <c r="F10" s="618"/>
      <c r="G10" s="618"/>
      <c r="H10" s="618"/>
      <c r="I10" s="618"/>
      <c r="J10" s="618"/>
      <c r="K10" s="97"/>
    </row>
    <row r="11" spans="1:11" ht="15.75" thickBot="1" x14ac:dyDescent="0.3">
      <c r="A11" s="593" t="s">
        <v>393</v>
      </c>
      <c r="B11" s="594"/>
      <c r="C11" s="594"/>
      <c r="D11" s="594"/>
      <c r="E11" s="594"/>
      <c r="F11" s="594"/>
      <c r="G11" s="594"/>
      <c r="H11" s="594"/>
      <c r="I11" s="594"/>
      <c r="J11" s="594"/>
      <c r="K11" s="595"/>
    </row>
    <row r="12" spans="1:11" ht="48" thickBot="1" x14ac:dyDescent="0.3">
      <c r="A12" s="101" t="s">
        <v>56</v>
      </c>
      <c r="B12" s="115" t="s">
        <v>2</v>
      </c>
      <c r="C12" s="116" t="s">
        <v>16</v>
      </c>
      <c r="D12" s="116" t="s">
        <v>15</v>
      </c>
      <c r="E12" s="116" t="s">
        <v>252</v>
      </c>
      <c r="F12" s="596" t="s">
        <v>57</v>
      </c>
      <c r="G12" s="597"/>
      <c r="H12" s="597"/>
      <c r="I12" s="597"/>
      <c r="J12" s="604"/>
      <c r="K12" s="104" t="s">
        <v>58</v>
      </c>
    </row>
    <row r="13" spans="1:11" ht="48.75" customHeight="1" x14ac:dyDescent="0.25">
      <c r="A13" s="105" t="s">
        <v>205</v>
      </c>
      <c r="B13" s="146">
        <f>'Jan-Mar'!B37</f>
        <v>115</v>
      </c>
      <c r="C13" s="146">
        <f>'Jan-Mar'!C37</f>
        <v>944</v>
      </c>
      <c r="D13" s="146">
        <f>'Jan-Mar'!D37</f>
        <v>19</v>
      </c>
      <c r="E13" s="146">
        <f>'Jan-Mar'!E37</f>
        <v>2172</v>
      </c>
      <c r="F13" s="605"/>
      <c r="G13" s="606"/>
      <c r="H13" s="606"/>
      <c r="I13" s="606"/>
      <c r="J13" s="607"/>
      <c r="K13" s="117"/>
    </row>
    <row r="14" spans="1:11" ht="15.75" x14ac:dyDescent="0.25">
      <c r="A14" s="107" t="s">
        <v>206</v>
      </c>
      <c r="B14" s="145">
        <f>'Apr-Jun'!B36</f>
        <v>192</v>
      </c>
      <c r="C14" s="145">
        <f>'Apr-Jun'!C36</f>
        <v>834</v>
      </c>
      <c r="D14" s="145">
        <f>'Apr-Jun'!D36</f>
        <v>22</v>
      </c>
      <c r="E14" s="145">
        <f>'Apr-Jun'!E36</f>
        <v>3511.75</v>
      </c>
      <c r="F14" s="608"/>
      <c r="G14" s="609"/>
      <c r="H14" s="609"/>
      <c r="I14" s="609"/>
      <c r="J14" s="610"/>
      <c r="K14" s="118"/>
    </row>
    <row r="15" spans="1:11" ht="15.75" x14ac:dyDescent="0.25">
      <c r="A15" s="110" t="s">
        <v>207</v>
      </c>
      <c r="B15" s="145">
        <f>'Jul-Sep'!B33</f>
        <v>115</v>
      </c>
      <c r="C15" s="145">
        <f>'Jul-Sep'!C33</f>
        <v>795</v>
      </c>
      <c r="D15" s="145">
        <f>'Jul-Sep'!D33</f>
        <v>15</v>
      </c>
      <c r="E15" s="145">
        <f>'Jul-Sep'!E33</f>
        <v>3333.5</v>
      </c>
      <c r="F15" s="608"/>
      <c r="G15" s="609"/>
      <c r="H15" s="609"/>
      <c r="I15" s="609"/>
      <c r="J15" s="610"/>
      <c r="K15" s="118"/>
    </row>
    <row r="16" spans="1:11" ht="16.5" thickBot="1" x14ac:dyDescent="0.3">
      <c r="A16" s="111" t="s">
        <v>208</v>
      </c>
      <c r="B16" s="147">
        <f>'Oct-Dec'!B42</f>
        <v>134</v>
      </c>
      <c r="C16" s="147">
        <f>'Oct-Dec'!C42</f>
        <v>910</v>
      </c>
      <c r="D16" s="147">
        <f>'Oct-Dec'!D42</f>
        <v>192</v>
      </c>
      <c r="E16" s="147">
        <f>'Oct-Dec'!E42</f>
        <v>2767.5</v>
      </c>
      <c r="F16" s="611"/>
      <c r="G16" s="612"/>
      <c r="H16" s="612"/>
      <c r="I16" s="612"/>
      <c r="J16" s="613"/>
      <c r="K16" s="119"/>
    </row>
    <row r="17" spans="1:12" ht="16.5" thickBot="1" x14ac:dyDescent="0.3">
      <c r="A17" s="112" t="s">
        <v>59</v>
      </c>
      <c r="B17" s="120">
        <f>SUM(B13:B16)</f>
        <v>556</v>
      </c>
      <c r="C17" s="120">
        <f>SUM(C13:C16)</f>
        <v>3483</v>
      </c>
      <c r="D17" s="120">
        <f>SUM(D13:D16)</f>
        <v>248</v>
      </c>
      <c r="E17" s="120">
        <f>SUM(E13:E16)</f>
        <v>11784.75</v>
      </c>
      <c r="F17" s="121"/>
      <c r="G17" s="121"/>
      <c r="H17" s="121"/>
      <c r="I17" s="121"/>
      <c r="J17" s="121"/>
      <c r="K17" s="97"/>
    </row>
    <row r="18" spans="1:12" ht="16.5" thickBot="1" x14ac:dyDescent="0.3">
      <c r="A18" s="122"/>
      <c r="B18" s="96"/>
      <c r="C18" s="96"/>
      <c r="D18" s="96"/>
      <c r="E18" s="121"/>
      <c r="F18" s="121"/>
      <c r="G18" s="121"/>
      <c r="H18" s="121"/>
      <c r="I18" s="121"/>
      <c r="J18" s="121"/>
    </row>
    <row r="19" spans="1:12" ht="16.5" customHeight="1" thickBot="1" x14ac:dyDescent="0.3">
      <c r="A19" s="635" t="s">
        <v>392</v>
      </c>
      <c r="B19" s="636"/>
      <c r="C19" s="636"/>
      <c r="D19" s="636"/>
      <c r="E19" s="636"/>
      <c r="F19" s="636"/>
      <c r="G19" s="636"/>
      <c r="H19" s="636"/>
      <c r="I19" s="636"/>
      <c r="J19" s="637"/>
    </row>
    <row r="20" spans="1:12" ht="63.75" thickBot="1" x14ac:dyDescent="0.3">
      <c r="A20" s="101" t="s">
        <v>56</v>
      </c>
      <c r="B20" s="206" t="s">
        <v>225</v>
      </c>
      <c r="C20" s="116" t="s">
        <v>226</v>
      </c>
      <c r="D20" s="116" t="s">
        <v>252</v>
      </c>
      <c r="E20" s="206" t="s">
        <v>227</v>
      </c>
      <c r="F20" s="116" t="s">
        <v>228</v>
      </c>
      <c r="G20" s="116" t="s">
        <v>252</v>
      </c>
      <c r="H20" s="206" t="s">
        <v>229</v>
      </c>
      <c r="I20" s="116" t="s">
        <v>230</v>
      </c>
      <c r="J20" s="116" t="s">
        <v>252</v>
      </c>
      <c r="K20" s="121"/>
      <c r="L20" s="121"/>
    </row>
    <row r="21" spans="1:12" ht="15.75" x14ac:dyDescent="0.25">
      <c r="A21" s="207" t="s">
        <v>231</v>
      </c>
      <c r="B21" s="108">
        <f>'Jan-Mar'!B22+'Jan-Mar'!B30</f>
        <v>12</v>
      </c>
      <c r="C21" s="108">
        <f>'Jan-Mar'!C22+'Jan-Mar'!C30</f>
        <v>126</v>
      </c>
      <c r="D21" s="108">
        <f>C21*3</f>
        <v>378</v>
      </c>
      <c r="E21" s="108">
        <f>'Jan-Mar'!B31</f>
        <v>10</v>
      </c>
      <c r="F21" s="108">
        <f>'Jan-Mar'!C31</f>
        <v>78</v>
      </c>
      <c r="G21" s="108">
        <f>F21*3</f>
        <v>234</v>
      </c>
      <c r="H21" s="108">
        <f>'Jan-Mar'!B21</f>
        <v>39</v>
      </c>
      <c r="I21" s="108">
        <f>'Jan-Mar'!C21</f>
        <v>390</v>
      </c>
      <c r="J21" s="108">
        <f>I21*2</f>
        <v>780</v>
      </c>
      <c r="K21" s="121"/>
      <c r="L21" s="121"/>
    </row>
    <row r="22" spans="1:12" ht="15.75" x14ac:dyDescent="0.25">
      <c r="A22" s="110" t="s">
        <v>232</v>
      </c>
      <c r="B22" s="108">
        <f>'Apr-Jun'!B19+'Apr-Jun'!B34</f>
        <v>17</v>
      </c>
      <c r="C22" s="108">
        <f>'Apr-Jun'!C19+'Apr-Jun'!C34</f>
        <v>120</v>
      </c>
      <c r="D22" s="108">
        <f>'Apr-Jun'!E19+'Apr-Jun'!E34</f>
        <v>378</v>
      </c>
      <c r="E22" s="108">
        <f>'Apr-Jun'!B35</f>
        <v>10</v>
      </c>
      <c r="F22" s="108">
        <f>'Apr-Jun'!C35</f>
        <v>41</v>
      </c>
      <c r="G22" s="108">
        <f>'Apr-Jun'!E35</f>
        <v>123</v>
      </c>
      <c r="H22" s="108">
        <f>'Apr-Jun'!B27</f>
        <v>32</v>
      </c>
      <c r="I22" s="108">
        <f>'Apr-Jun'!C27</f>
        <v>256</v>
      </c>
      <c r="J22" s="108">
        <f>'Apr-Jun'!E27</f>
        <v>512</v>
      </c>
      <c r="K22" s="121"/>
      <c r="L22" s="121"/>
    </row>
    <row r="23" spans="1:12" ht="15.75" x14ac:dyDescent="0.25">
      <c r="A23" s="110" t="s">
        <v>233</v>
      </c>
      <c r="B23" s="108">
        <f>'Jul-Sep'!B14+'Jul-Sep'!B16</f>
        <v>10</v>
      </c>
      <c r="C23" s="108">
        <f>'Jul-Sep'!C14+'Jul-Sep'!C16</f>
        <v>98</v>
      </c>
      <c r="D23" s="108">
        <f>'Jul-Sep'!E14+'Jul-Sep'!E16</f>
        <v>294</v>
      </c>
      <c r="E23" s="108">
        <f>'Jul-Sep'!B17</f>
        <v>3</v>
      </c>
      <c r="F23" s="108">
        <f>'Jul-Sep'!C17</f>
        <v>13</v>
      </c>
      <c r="G23" s="108">
        <f>'Jul-Sep'!E17</f>
        <v>43</v>
      </c>
      <c r="H23" s="205">
        <f>'Jul-Sep'!B15</f>
        <v>43</v>
      </c>
      <c r="I23" s="218">
        <f>'Jul-Sep'!C15</f>
        <v>491</v>
      </c>
      <c r="J23" s="218">
        <f>'Jul-Sep'!E15</f>
        <v>1158</v>
      </c>
      <c r="K23" s="121"/>
      <c r="L23" s="121"/>
    </row>
    <row r="24" spans="1:12" ht="16.5" thickBot="1" x14ac:dyDescent="0.3">
      <c r="A24" s="111" t="s">
        <v>234</v>
      </c>
      <c r="B24" s="108">
        <f>'Oct-Dec'!B18+'Oct-Dec'!B20</f>
        <v>10</v>
      </c>
      <c r="C24" s="108">
        <f>'Oct-Dec'!C18+'Oct-Dec'!C20</f>
        <v>74</v>
      </c>
      <c r="D24" s="108">
        <f>'Oct-Dec'!E18+'Oct-Dec'!E20</f>
        <v>222</v>
      </c>
      <c r="E24" s="108">
        <f>'Oct-Dec'!B21</f>
        <v>6</v>
      </c>
      <c r="F24" s="108">
        <f>'Oct-Dec'!C21</f>
        <v>25</v>
      </c>
      <c r="G24" s="108">
        <f>'Oct-Dec'!E21</f>
        <v>75</v>
      </c>
      <c r="H24" s="205">
        <f>'Oct-Dec'!B19</f>
        <v>48</v>
      </c>
      <c r="I24" s="218">
        <f>'Oct-Dec'!C19+'Oct-Dec'!D19</f>
        <v>289</v>
      </c>
      <c r="J24" s="218">
        <f>'Oct-Dec'!E19</f>
        <v>599</v>
      </c>
      <c r="K24" s="121"/>
      <c r="L24" s="121"/>
    </row>
    <row r="25" spans="1:12" ht="16.5" thickBot="1" x14ac:dyDescent="0.3">
      <c r="A25" s="112" t="s">
        <v>59</v>
      </c>
      <c r="B25" s="120">
        <f>SUM(B21:B24)</f>
        <v>49</v>
      </c>
      <c r="C25" s="120">
        <f t="shared" ref="C25:J25" si="0">SUM(C21:C24)</f>
        <v>418</v>
      </c>
      <c r="D25" s="120">
        <f t="shared" si="0"/>
        <v>1272</v>
      </c>
      <c r="E25" s="120">
        <f t="shared" si="0"/>
        <v>29</v>
      </c>
      <c r="F25" s="120">
        <f t="shared" si="0"/>
        <v>157</v>
      </c>
      <c r="G25" s="120">
        <f t="shared" si="0"/>
        <v>475</v>
      </c>
      <c r="H25" s="120">
        <f t="shared" si="0"/>
        <v>162</v>
      </c>
      <c r="I25" s="120">
        <f t="shared" si="0"/>
        <v>1426</v>
      </c>
      <c r="J25" s="120">
        <f t="shared" si="0"/>
        <v>3049</v>
      </c>
      <c r="K25" s="121"/>
      <c r="L25" s="121"/>
    </row>
    <row r="26" spans="1:12" ht="16.5" thickBot="1" x14ac:dyDescent="0.3">
      <c r="A26" s="122"/>
      <c r="B26" s="96"/>
      <c r="C26" s="96"/>
      <c r="D26" s="96"/>
      <c r="E26" s="121"/>
      <c r="F26" s="121"/>
      <c r="G26" s="121"/>
      <c r="H26" s="121"/>
      <c r="I26" s="121"/>
      <c r="J26" s="121"/>
    </row>
    <row r="27" spans="1:12" ht="15.75" thickBot="1" x14ac:dyDescent="0.3">
      <c r="A27" s="593" t="s">
        <v>20</v>
      </c>
      <c r="B27" s="594"/>
      <c r="C27" s="594"/>
      <c r="D27" s="594"/>
      <c r="E27" s="594"/>
      <c r="F27" s="594"/>
      <c r="G27" s="594"/>
      <c r="H27" s="594"/>
      <c r="I27" s="594"/>
      <c r="J27" s="594"/>
      <c r="K27" s="595"/>
    </row>
    <row r="28" spans="1:12" ht="48" thickBot="1" x14ac:dyDescent="0.3">
      <c r="A28" s="101" t="s">
        <v>56</v>
      </c>
      <c r="B28" s="102" t="s">
        <v>2</v>
      </c>
      <c r="C28" s="103" t="s">
        <v>16</v>
      </c>
      <c r="D28" s="103" t="s">
        <v>15</v>
      </c>
      <c r="E28" s="103" t="s">
        <v>77</v>
      </c>
      <c r="F28" s="597" t="s">
        <v>57</v>
      </c>
      <c r="G28" s="597"/>
      <c r="H28" s="597"/>
      <c r="I28" s="597"/>
      <c r="J28" s="604"/>
      <c r="K28" s="104" t="s">
        <v>58</v>
      </c>
    </row>
    <row r="29" spans="1:12" ht="15.75" x14ac:dyDescent="0.25">
      <c r="A29" s="105" t="s">
        <v>205</v>
      </c>
      <c r="B29" s="123">
        <f>'Jan-Mar'!B48</f>
        <v>11</v>
      </c>
      <c r="C29" s="123">
        <f>'Jan-Mar'!C48</f>
        <v>312</v>
      </c>
      <c r="D29" s="123">
        <f>'Jan-Mar'!D48</f>
        <v>102</v>
      </c>
      <c r="E29" s="123">
        <f>'Jan-Mar'!E48</f>
        <v>0</v>
      </c>
      <c r="F29" s="622"/>
      <c r="G29" s="622"/>
      <c r="H29" s="622"/>
      <c r="I29" s="622"/>
      <c r="J29" s="623"/>
      <c r="K29" s="124"/>
    </row>
    <row r="30" spans="1:12" ht="15.75" x14ac:dyDescent="0.25">
      <c r="A30" s="107" t="s">
        <v>206</v>
      </c>
      <c r="B30" s="194">
        <f>'Apr-Jun'!B54</f>
        <v>18</v>
      </c>
      <c r="C30" s="194">
        <f>'Apr-Jun'!C54</f>
        <v>2281</v>
      </c>
      <c r="D30" s="194">
        <f>'Apr-Jun'!D54</f>
        <v>1072</v>
      </c>
      <c r="E30" s="194">
        <f>'Apr-Jun'!E54</f>
        <v>0</v>
      </c>
      <c r="F30" s="608"/>
      <c r="G30" s="609"/>
      <c r="H30" s="609"/>
      <c r="I30" s="609"/>
      <c r="J30" s="610"/>
      <c r="K30" s="109"/>
    </row>
    <row r="31" spans="1:12" ht="15.75" x14ac:dyDescent="0.25">
      <c r="A31" s="110" t="s">
        <v>207</v>
      </c>
      <c r="B31" s="194">
        <f>'Jul-Sep'!B49</f>
        <v>19</v>
      </c>
      <c r="C31" s="194">
        <f>'Jul-Sep'!C49</f>
        <v>789</v>
      </c>
      <c r="D31" s="194">
        <f>'Jul-Sep'!D49</f>
        <v>233</v>
      </c>
      <c r="E31" s="194">
        <f>'Jul-Sep'!E49</f>
        <v>0</v>
      </c>
      <c r="F31" s="608"/>
      <c r="G31" s="609"/>
      <c r="H31" s="609"/>
      <c r="I31" s="609"/>
      <c r="J31" s="610"/>
      <c r="K31" s="109"/>
    </row>
    <row r="32" spans="1:12" ht="16.5" thickBot="1" x14ac:dyDescent="0.3">
      <c r="A32" s="111" t="s">
        <v>208</v>
      </c>
      <c r="B32" s="195">
        <f>'Oct-Dec'!B55</f>
        <v>12</v>
      </c>
      <c r="C32" s="195">
        <f>'Oct-Dec'!C55</f>
        <v>337</v>
      </c>
      <c r="D32" s="195">
        <f>'Oct-Dec'!D55</f>
        <v>103</v>
      </c>
      <c r="E32" s="195">
        <f>'Oct-Dec'!E55</f>
        <v>0</v>
      </c>
      <c r="F32" s="611"/>
      <c r="G32" s="612"/>
      <c r="H32" s="612"/>
      <c r="I32" s="612"/>
      <c r="J32" s="613"/>
      <c r="K32" s="119"/>
    </row>
    <row r="33" spans="1:15" ht="16.5" thickBot="1" x14ac:dyDescent="0.3">
      <c r="A33" s="112" t="s">
        <v>9</v>
      </c>
      <c r="B33" s="120">
        <f>SUM(B29:B32)</f>
        <v>60</v>
      </c>
      <c r="C33" s="120">
        <f t="shared" ref="C33:E33" si="1">SUM(C29:C32)</f>
        <v>3719</v>
      </c>
      <c r="D33" s="120">
        <f t="shared" si="1"/>
        <v>1510</v>
      </c>
      <c r="E33" s="120">
        <f t="shared" si="1"/>
        <v>0</v>
      </c>
      <c r="F33" s="125"/>
      <c r="G33" s="125"/>
      <c r="H33" s="125"/>
      <c r="I33" s="125"/>
      <c r="J33" s="125"/>
      <c r="K33" s="97"/>
    </row>
    <row r="34" spans="1:15" ht="16.5" thickBot="1" x14ac:dyDescent="0.3">
      <c r="A34" s="126"/>
      <c r="B34" s="126"/>
      <c r="C34" s="126"/>
      <c r="D34" s="126"/>
      <c r="E34" s="127"/>
      <c r="F34" s="127"/>
      <c r="G34" s="97"/>
      <c r="H34" s="97"/>
      <c r="I34" s="97"/>
      <c r="J34" s="97"/>
    </row>
    <row r="35" spans="1:15" ht="21.75" thickBot="1" x14ac:dyDescent="0.4">
      <c r="A35" s="619" t="s">
        <v>11</v>
      </c>
      <c r="B35" s="620"/>
      <c r="C35" s="620"/>
      <c r="D35" s="620"/>
      <c r="E35" s="620"/>
      <c r="F35" s="620"/>
      <c r="G35" s="620"/>
      <c r="H35" s="620"/>
      <c r="I35" s="620"/>
      <c r="J35" s="620"/>
      <c r="K35" s="621"/>
      <c r="L35" s="128"/>
      <c r="M35" s="128"/>
    </row>
    <row r="36" spans="1:15" ht="32.25" thickBot="1" x14ac:dyDescent="0.3">
      <c r="A36" s="129" t="s">
        <v>56</v>
      </c>
      <c r="B36" s="130" t="s">
        <v>60</v>
      </c>
      <c r="C36" s="130" t="s">
        <v>50</v>
      </c>
      <c r="D36" s="130" t="s">
        <v>61</v>
      </c>
      <c r="E36" s="130" t="s">
        <v>7</v>
      </c>
      <c r="F36" s="130" t="s">
        <v>62</v>
      </c>
      <c r="G36" s="172" t="s">
        <v>52</v>
      </c>
      <c r="H36" s="148" t="s">
        <v>73</v>
      </c>
      <c r="I36" s="148" t="s">
        <v>102</v>
      </c>
      <c r="J36" s="223" t="s">
        <v>334</v>
      </c>
      <c r="K36" s="104" t="s">
        <v>63</v>
      </c>
      <c r="L36" s="168"/>
      <c r="M36" s="168"/>
      <c r="N36" s="603"/>
      <c r="O36" s="603"/>
    </row>
    <row r="37" spans="1:15" ht="32.25" thickBot="1" x14ac:dyDescent="0.3">
      <c r="A37" s="261" t="s">
        <v>315</v>
      </c>
      <c r="B37" s="262">
        <f>'Jan-Mar'!C107</f>
        <v>140</v>
      </c>
      <c r="C37" s="262">
        <f>'Jan-Mar'!D107</f>
        <v>0</v>
      </c>
      <c r="D37" s="262">
        <f>'Jan-Mar'!E107</f>
        <v>26</v>
      </c>
      <c r="E37" s="262">
        <f>'Jan-Mar'!F107</f>
        <v>16</v>
      </c>
      <c r="F37" s="262">
        <f>'Jan-Mar'!G107</f>
        <v>4</v>
      </c>
      <c r="G37" s="262">
        <f>'Jan-Mar'!H107</f>
        <v>93</v>
      </c>
      <c r="H37" s="262"/>
      <c r="I37" s="263">
        <f>'Jan-Mar'!I107</f>
        <v>1143.5</v>
      </c>
      <c r="J37" s="262">
        <f>'Jan-Mar'!J107</f>
        <v>2</v>
      </c>
      <c r="K37" s="264"/>
      <c r="L37" s="168"/>
      <c r="M37" s="168"/>
      <c r="N37" s="581"/>
      <c r="O37" s="581"/>
    </row>
    <row r="38" spans="1:15" ht="32.25" thickBot="1" x14ac:dyDescent="0.3">
      <c r="A38" s="265" t="s">
        <v>492</v>
      </c>
      <c r="B38" s="266">
        <f>'Jan-Mar'!C92</f>
        <v>10</v>
      </c>
      <c r="C38" s="266">
        <f>'Jan-Mar'!D92</f>
        <v>2</v>
      </c>
      <c r="D38" s="266">
        <f>'Jan-Mar'!E92</f>
        <v>21</v>
      </c>
      <c r="E38" s="266">
        <f>'Jan-Mar'!F92</f>
        <v>0</v>
      </c>
      <c r="F38" s="266">
        <f>'Jan-Mar'!G92</f>
        <v>0</v>
      </c>
      <c r="G38" s="266">
        <f>'Jan-Mar'!H92</f>
        <v>692</v>
      </c>
      <c r="H38" s="266">
        <f>'Jan-Mar'!I92</f>
        <v>8</v>
      </c>
      <c r="I38" s="267"/>
      <c r="J38" s="266">
        <f>'Jan-Mar'!I92</f>
        <v>8</v>
      </c>
      <c r="K38" s="268"/>
      <c r="L38" s="168"/>
      <c r="M38" s="168"/>
      <c r="N38" s="122"/>
      <c r="O38" s="122"/>
    </row>
    <row r="39" spans="1:15" ht="33" thickTop="1" thickBot="1" x14ac:dyDescent="0.3">
      <c r="A39" s="261" t="s">
        <v>317</v>
      </c>
      <c r="B39" s="281">
        <f>'Apr-Jun'!C105</f>
        <v>0</v>
      </c>
      <c r="C39" s="281">
        <f>'Apr-Jun'!D105</f>
        <v>0</v>
      </c>
      <c r="D39" s="281">
        <f>'Apr-Jun'!E105</f>
        <v>6</v>
      </c>
      <c r="E39" s="281">
        <f>'Apr-Jun'!F105</f>
        <v>6</v>
      </c>
      <c r="F39" s="281">
        <f>'Apr-Jun'!G105</f>
        <v>0</v>
      </c>
      <c r="G39" s="281">
        <f>'Apr-Jun'!H105</f>
        <v>0</v>
      </c>
      <c r="H39" s="282"/>
      <c r="I39" s="282">
        <f>'Apr-Jun'!I105</f>
        <v>1358</v>
      </c>
      <c r="J39" s="283"/>
      <c r="K39" s="264"/>
      <c r="L39" s="168"/>
      <c r="M39" s="168"/>
      <c r="N39" s="581"/>
      <c r="O39" s="581"/>
    </row>
    <row r="40" spans="1:15" ht="32.25" thickBot="1" x14ac:dyDescent="0.3">
      <c r="A40" s="277" t="s">
        <v>493</v>
      </c>
      <c r="B40" s="278">
        <f>'Apr-Jun'!C90</f>
        <v>0</v>
      </c>
      <c r="C40" s="278">
        <f>'Apr-Jun'!D90</f>
        <v>4</v>
      </c>
      <c r="D40" s="278">
        <f>'Apr-Jun'!E90</f>
        <v>4</v>
      </c>
      <c r="E40" s="278">
        <f>'Apr-Jun'!F90</f>
        <v>0</v>
      </c>
      <c r="F40" s="278">
        <f>'Apr-Jun'!G90</f>
        <v>0</v>
      </c>
      <c r="G40" s="278">
        <f>'Apr-Jun'!H90</f>
        <v>0</v>
      </c>
      <c r="H40" s="279"/>
      <c r="I40" s="279">
        <v>108</v>
      </c>
      <c r="J40" s="280">
        <f>'Apr-Jun'!I90</f>
        <v>3</v>
      </c>
      <c r="K40" s="268" t="s">
        <v>322</v>
      </c>
      <c r="L40" s="168"/>
      <c r="M40" s="168"/>
      <c r="N40" s="581"/>
      <c r="O40" s="581"/>
    </row>
    <row r="41" spans="1:15" ht="33" thickTop="1" thickBot="1" x14ac:dyDescent="0.3">
      <c r="A41" s="284" t="s">
        <v>318</v>
      </c>
      <c r="B41" s="281">
        <f>'Jul-Sep'!C96</f>
        <v>63</v>
      </c>
      <c r="C41" s="281">
        <f>'Jul-Sep'!D96</f>
        <v>0</v>
      </c>
      <c r="D41" s="281">
        <f>'Jul-Sep'!E96</f>
        <v>5</v>
      </c>
      <c r="E41" s="281">
        <f>'Jul-Sep'!F96</f>
        <v>4</v>
      </c>
      <c r="F41" s="281">
        <f>'Jul-Sep'!G96</f>
        <v>0</v>
      </c>
      <c r="G41" s="281">
        <f>'Jul-Sep'!I96</f>
        <v>3</v>
      </c>
      <c r="H41" s="282"/>
      <c r="I41" s="282">
        <f>'Jul-Sep'!J96</f>
        <v>911.8</v>
      </c>
      <c r="J41" s="282">
        <f>'Jul-Sep'!K96</f>
        <v>0</v>
      </c>
      <c r="K41" s="264"/>
      <c r="L41" s="168"/>
      <c r="M41" s="168"/>
      <c r="N41" s="581"/>
      <c r="O41" s="581"/>
    </row>
    <row r="42" spans="1:15" ht="32.25" thickBot="1" x14ac:dyDescent="0.3">
      <c r="A42" s="265" t="s">
        <v>491</v>
      </c>
      <c r="B42" s="269">
        <f>'Jul-Sep'!C81</f>
        <v>0</v>
      </c>
      <c r="C42" s="269">
        <f>'Jul-Sep'!D81</f>
        <v>4</v>
      </c>
      <c r="D42" s="269">
        <f>'Jul-Sep'!E81</f>
        <v>0</v>
      </c>
      <c r="E42" s="269">
        <f>'Jul-Sep'!F81</f>
        <v>0</v>
      </c>
      <c r="F42" s="269">
        <f>'Jul-Sep'!G81</f>
        <v>0</v>
      </c>
      <c r="G42" s="269">
        <f>'Jul-Sep'!H81</f>
        <v>0</v>
      </c>
      <c r="H42" s="270"/>
      <c r="I42" s="270"/>
      <c r="J42" s="271">
        <f>'Jul-Sep'!I81</f>
        <v>1</v>
      </c>
      <c r="K42" s="268"/>
      <c r="L42" s="168"/>
      <c r="M42" s="168"/>
      <c r="N42" s="581"/>
      <c r="O42" s="581"/>
    </row>
    <row r="43" spans="1:15" ht="33" thickTop="1" thickBot="1" x14ac:dyDescent="0.3">
      <c r="A43" s="284" t="s">
        <v>494</v>
      </c>
      <c r="B43" s="281">
        <f>'Oct-Dec'!C106</f>
        <v>34</v>
      </c>
      <c r="C43" s="281">
        <f>'Oct-Dec'!D106</f>
        <v>0</v>
      </c>
      <c r="D43" s="281">
        <f>'Oct-Dec'!E106</f>
        <v>22</v>
      </c>
      <c r="E43" s="281">
        <f>'Oct-Dec'!F106</f>
        <v>8</v>
      </c>
      <c r="F43" s="281">
        <f>'Oct-Dec'!G106</f>
        <v>0</v>
      </c>
      <c r="G43" s="281">
        <f>'Oct-Dec'!H106</f>
        <v>0</v>
      </c>
      <c r="H43" s="282"/>
      <c r="I43" s="282">
        <f>'Oct-Dec'!I106</f>
        <v>1385.8</v>
      </c>
      <c r="J43" s="282">
        <f>'Oct-Dec'!J106</f>
        <v>0</v>
      </c>
      <c r="K43" s="264"/>
      <c r="L43" s="168"/>
      <c r="M43" s="168"/>
      <c r="N43" s="122"/>
      <c r="O43" s="122"/>
    </row>
    <row r="44" spans="1:15" ht="32.25" thickBot="1" x14ac:dyDescent="0.3">
      <c r="A44" s="272" t="s">
        <v>316</v>
      </c>
      <c r="B44" s="273">
        <f>'Oct-Dec'!C92</f>
        <v>230</v>
      </c>
      <c r="C44" s="273">
        <f>'Oct-Dec'!D92</f>
        <v>2</v>
      </c>
      <c r="D44" s="273">
        <f>'Oct-Dec'!E92</f>
        <v>3</v>
      </c>
      <c r="E44" s="273">
        <f>'Oct-Dec'!F92</f>
        <v>1</v>
      </c>
      <c r="F44" s="273">
        <f>'Oct-Dec'!G92</f>
        <v>1</v>
      </c>
      <c r="G44" s="273">
        <f>'Oct-Dec'!H92</f>
        <v>663</v>
      </c>
      <c r="H44" s="274"/>
      <c r="I44" s="274"/>
      <c r="J44" s="275">
        <f>'Oct-Dec'!I92</f>
        <v>4</v>
      </c>
      <c r="K44" s="276"/>
      <c r="L44" s="168"/>
      <c r="M44" s="168"/>
      <c r="N44" s="581"/>
      <c r="O44" s="581"/>
    </row>
    <row r="45" spans="1:15" ht="16.5" thickBot="1" x14ac:dyDescent="0.3">
      <c r="A45" s="258" t="s">
        <v>71</v>
      </c>
      <c r="B45" s="259">
        <f t="shared" ref="B45:I46" si="2">B37+B39+B41+B43</f>
        <v>237</v>
      </c>
      <c r="C45" s="260">
        <f t="shared" si="2"/>
        <v>0</v>
      </c>
      <c r="D45" s="260">
        <f t="shared" si="2"/>
        <v>59</v>
      </c>
      <c r="E45" s="260">
        <f t="shared" si="2"/>
        <v>34</v>
      </c>
      <c r="F45" s="260">
        <f t="shared" si="2"/>
        <v>4</v>
      </c>
      <c r="G45" s="260">
        <f t="shared" si="2"/>
        <v>96</v>
      </c>
      <c r="H45" s="260">
        <f t="shared" si="2"/>
        <v>0</v>
      </c>
      <c r="I45" s="260">
        <f t="shared" si="2"/>
        <v>4799.1000000000004</v>
      </c>
      <c r="J45" s="259">
        <f>J37+J39+J41+J43</f>
        <v>2</v>
      </c>
      <c r="K45" s="251"/>
      <c r="L45" s="168"/>
      <c r="M45" s="168"/>
      <c r="N45" s="122"/>
      <c r="O45" s="122"/>
    </row>
    <row r="46" spans="1:15" ht="16.5" thickBot="1" x14ac:dyDescent="0.3">
      <c r="A46" s="131" t="s">
        <v>72</v>
      </c>
      <c r="B46" s="198">
        <f t="shared" si="2"/>
        <v>240</v>
      </c>
      <c r="C46" s="132">
        <f t="shared" si="2"/>
        <v>12</v>
      </c>
      <c r="D46" s="132">
        <f t="shared" si="2"/>
        <v>28</v>
      </c>
      <c r="E46" s="132">
        <f t="shared" si="2"/>
        <v>1</v>
      </c>
      <c r="F46" s="132">
        <f t="shared" si="2"/>
        <v>1</v>
      </c>
      <c r="G46" s="132">
        <f t="shared" si="2"/>
        <v>1355</v>
      </c>
      <c r="H46" s="132">
        <f t="shared" si="2"/>
        <v>8</v>
      </c>
      <c r="I46" s="132">
        <f t="shared" si="2"/>
        <v>108</v>
      </c>
      <c r="J46" s="198">
        <f>J38+J40+J42+J44</f>
        <v>16</v>
      </c>
      <c r="K46" s="251"/>
      <c r="L46" s="168"/>
      <c r="M46" s="168"/>
      <c r="N46" s="581"/>
      <c r="O46" s="581"/>
    </row>
    <row r="47" spans="1:15" s="253" customFormat="1" ht="16.5" thickBot="1" x14ac:dyDescent="0.3">
      <c r="A47" s="196" t="s">
        <v>9</v>
      </c>
      <c r="B47" s="197">
        <f>SUM(B45:B46)</f>
        <v>477</v>
      </c>
      <c r="C47" s="197">
        <f t="shared" ref="C47:H47" si="3">SUM(C45:C46)</f>
        <v>12</v>
      </c>
      <c r="D47" s="197">
        <f t="shared" si="3"/>
        <v>87</v>
      </c>
      <c r="E47" s="197">
        <f t="shared" si="3"/>
        <v>35</v>
      </c>
      <c r="F47" s="197">
        <f t="shared" si="3"/>
        <v>5</v>
      </c>
      <c r="G47" s="197">
        <f t="shared" si="3"/>
        <v>1451</v>
      </c>
      <c r="H47" s="197">
        <f t="shared" si="3"/>
        <v>8</v>
      </c>
      <c r="I47" s="197">
        <f>SUM(I45:I46)</f>
        <v>4907.1000000000004</v>
      </c>
      <c r="J47" s="197">
        <f>SUM(J45:J46)</f>
        <v>18</v>
      </c>
      <c r="K47" s="251"/>
      <c r="L47" s="252"/>
      <c r="M47" s="252"/>
      <c r="N47" s="251"/>
      <c r="O47" s="251"/>
    </row>
    <row r="48" spans="1:15" ht="16.5" thickBot="1" x14ac:dyDescent="0.3">
      <c r="A48" s="133"/>
      <c r="B48" s="133"/>
      <c r="C48" s="134"/>
      <c r="D48" s="134"/>
      <c r="E48" s="134"/>
      <c r="F48" s="134"/>
      <c r="G48" s="134"/>
      <c r="H48" s="134"/>
      <c r="I48" s="134"/>
      <c r="J48" s="122"/>
      <c r="K48" s="122"/>
      <c r="L48" s="122"/>
      <c r="M48" s="122"/>
    </row>
    <row r="49" spans="1:13" ht="21.75" thickBot="1" x14ac:dyDescent="0.4">
      <c r="A49" s="550" t="s">
        <v>12</v>
      </c>
      <c r="B49" s="551"/>
      <c r="C49" s="551"/>
      <c r="D49" s="552"/>
      <c r="E49" s="175"/>
      <c r="F49" s="175"/>
      <c r="G49" s="175"/>
      <c r="H49" s="175"/>
      <c r="I49" s="175"/>
      <c r="J49" s="222"/>
      <c r="K49" s="321"/>
      <c r="L49" s="222"/>
      <c r="M49" s="222"/>
    </row>
    <row r="50" spans="1:13" ht="16.5" thickBot="1" x14ac:dyDescent="0.3">
      <c r="A50" s="582" t="s">
        <v>496</v>
      </c>
      <c r="B50" s="583"/>
      <c r="C50" s="583"/>
      <c r="D50" s="583"/>
      <c r="E50" s="583"/>
      <c r="F50" s="583"/>
      <c r="G50" s="583"/>
      <c r="H50" s="583"/>
      <c r="I50" s="583"/>
      <c r="J50" s="583"/>
      <c r="K50" s="321"/>
      <c r="L50" s="222"/>
      <c r="M50" s="222"/>
    </row>
    <row r="51" spans="1:13" s="224" customFormat="1" ht="16.5" thickBot="1" x14ac:dyDescent="0.3">
      <c r="A51" s="346" t="s">
        <v>12</v>
      </c>
      <c r="B51" s="640"/>
      <c r="C51" s="362" t="s">
        <v>5</v>
      </c>
      <c r="D51" s="363"/>
      <c r="E51" s="363"/>
      <c r="F51" s="363"/>
      <c r="G51" s="365" t="s">
        <v>18</v>
      </c>
      <c r="H51" s="629"/>
      <c r="I51" s="629"/>
      <c r="J51" s="630"/>
      <c r="K51" s="321"/>
    </row>
    <row r="52" spans="1:13" s="224" customFormat="1" ht="15.75" x14ac:dyDescent="0.25">
      <c r="A52" s="225" t="s">
        <v>4</v>
      </c>
      <c r="B52" s="226" t="s">
        <v>17</v>
      </c>
      <c r="C52" s="641" t="s">
        <v>14</v>
      </c>
      <c r="D52" s="642"/>
      <c r="E52" s="642"/>
      <c r="F52" s="642"/>
      <c r="G52" s="464"/>
      <c r="H52" s="643"/>
      <c r="I52" s="643"/>
      <c r="J52" s="644"/>
      <c r="K52" s="321"/>
    </row>
    <row r="53" spans="1:13" customFormat="1" ht="18.75" customHeight="1" x14ac:dyDescent="0.25">
      <c r="A53" s="63" t="s">
        <v>27</v>
      </c>
      <c r="B53" s="63">
        <v>1</v>
      </c>
      <c r="C53" s="398" t="s">
        <v>64</v>
      </c>
      <c r="D53" s="399"/>
      <c r="E53" s="399"/>
      <c r="F53" s="400"/>
      <c r="G53" s="387"/>
      <c r="H53" s="507"/>
      <c r="I53" s="507"/>
      <c r="J53" s="508"/>
      <c r="K53" s="321"/>
    </row>
    <row r="54" spans="1:13" customFormat="1" ht="18.75" customHeight="1" x14ac:dyDescent="0.25">
      <c r="A54" s="63" t="s">
        <v>27</v>
      </c>
      <c r="B54" s="63">
        <v>3</v>
      </c>
      <c r="C54" s="374" t="s">
        <v>184</v>
      </c>
      <c r="D54" s="375"/>
      <c r="E54" s="375"/>
      <c r="F54" s="376"/>
      <c r="G54" s="380"/>
      <c r="H54" s="381"/>
      <c r="I54" s="381"/>
      <c r="J54" s="382"/>
      <c r="K54" s="321"/>
    </row>
    <row r="55" spans="1:13" customFormat="1" ht="18.75" customHeight="1" x14ac:dyDescent="0.25">
      <c r="A55" s="63" t="s">
        <v>31</v>
      </c>
      <c r="B55" s="63">
        <v>3</v>
      </c>
      <c r="C55" s="374" t="s">
        <v>64</v>
      </c>
      <c r="D55" s="375"/>
      <c r="E55" s="375"/>
      <c r="F55" s="376"/>
      <c r="G55" s="380"/>
      <c r="H55" s="381"/>
      <c r="I55" s="381"/>
      <c r="J55" s="382"/>
      <c r="K55" s="321"/>
    </row>
    <row r="56" spans="1:13" customFormat="1" ht="18.75" customHeight="1" x14ac:dyDescent="0.25">
      <c r="A56" s="63" t="s">
        <v>32</v>
      </c>
      <c r="B56" s="63">
        <v>3</v>
      </c>
      <c r="C56" s="374" t="s">
        <v>64</v>
      </c>
      <c r="D56" s="375"/>
      <c r="E56" s="375"/>
      <c r="F56" s="376"/>
      <c r="G56" s="377"/>
      <c r="H56" s="378"/>
      <c r="I56" s="378"/>
      <c r="J56" s="379"/>
      <c r="K56" s="321"/>
    </row>
    <row r="57" spans="1:13" customFormat="1" ht="18.75" customHeight="1" x14ac:dyDescent="0.25">
      <c r="A57" s="63" t="s">
        <v>34</v>
      </c>
      <c r="B57" s="63">
        <v>2</v>
      </c>
      <c r="C57" s="374" t="s">
        <v>64</v>
      </c>
      <c r="D57" s="375"/>
      <c r="E57" s="375"/>
      <c r="F57" s="376"/>
      <c r="G57" s="380"/>
      <c r="H57" s="381"/>
      <c r="I57" s="381"/>
      <c r="J57" s="382"/>
    </row>
    <row r="58" spans="1:13" customFormat="1" ht="15.75" x14ac:dyDescent="0.25">
      <c r="A58" s="82" t="s">
        <v>33</v>
      </c>
      <c r="B58" s="63">
        <v>1</v>
      </c>
      <c r="C58" s="374" t="s">
        <v>64</v>
      </c>
      <c r="D58" s="375"/>
      <c r="E58" s="375"/>
      <c r="F58" s="376"/>
      <c r="G58" s="645"/>
      <c r="H58" s="646"/>
      <c r="I58" s="646"/>
      <c r="J58" s="647"/>
    </row>
    <row r="59" spans="1:13" customFormat="1" ht="15.75" x14ac:dyDescent="0.25">
      <c r="A59" s="63" t="s">
        <v>125</v>
      </c>
      <c r="B59" s="63">
        <v>55</v>
      </c>
      <c r="C59" s="374" t="s">
        <v>64</v>
      </c>
      <c r="D59" s="375"/>
      <c r="E59" s="375"/>
      <c r="F59" s="386"/>
      <c r="G59" s="387" t="s">
        <v>126</v>
      </c>
      <c r="H59" s="507"/>
      <c r="I59" s="507"/>
      <c r="J59" s="508"/>
    </row>
    <row r="60" spans="1:13" customFormat="1" ht="15.75" x14ac:dyDescent="0.25">
      <c r="A60" s="63" t="s">
        <v>158</v>
      </c>
      <c r="B60" s="63">
        <v>15</v>
      </c>
      <c r="C60" s="374" t="s">
        <v>156</v>
      </c>
      <c r="D60" s="375"/>
      <c r="E60" s="375"/>
      <c r="F60" s="386"/>
      <c r="G60" s="387" t="s">
        <v>157</v>
      </c>
      <c r="H60" s="507"/>
      <c r="I60" s="507"/>
      <c r="J60" s="508"/>
    </row>
    <row r="61" spans="1:13" customFormat="1" ht="15.75" x14ac:dyDescent="0.25">
      <c r="A61" s="63" t="s">
        <v>173</v>
      </c>
      <c r="B61" s="63">
        <v>1</v>
      </c>
      <c r="C61" s="374" t="s">
        <v>102</v>
      </c>
      <c r="D61" s="375"/>
      <c r="E61" s="375"/>
      <c r="F61" s="386"/>
      <c r="G61" s="387"/>
      <c r="H61" s="507"/>
      <c r="I61" s="507"/>
      <c r="J61" s="508"/>
    </row>
    <row r="62" spans="1:13" customFormat="1" ht="40.5" customHeight="1" x14ac:dyDescent="0.25">
      <c r="A62" s="201" t="s">
        <v>197</v>
      </c>
      <c r="B62" s="63">
        <v>1</v>
      </c>
      <c r="C62" s="374" t="s">
        <v>198</v>
      </c>
      <c r="D62" s="375"/>
      <c r="E62" s="375"/>
      <c r="F62" s="386"/>
      <c r="G62" s="387" t="s">
        <v>199</v>
      </c>
      <c r="H62" s="507"/>
      <c r="I62" s="507"/>
      <c r="J62" s="508"/>
    </row>
    <row r="63" spans="1:13" customFormat="1" ht="15.75" x14ac:dyDescent="0.25">
      <c r="A63" s="63" t="s">
        <v>209</v>
      </c>
      <c r="B63" s="63">
        <v>1</v>
      </c>
      <c r="C63" s="374" t="s">
        <v>64</v>
      </c>
      <c r="D63" s="375"/>
      <c r="E63" s="375"/>
      <c r="F63" s="386"/>
      <c r="G63" s="387" t="s">
        <v>210</v>
      </c>
      <c r="H63" s="507"/>
      <c r="I63" s="507"/>
      <c r="J63" s="508"/>
    </row>
    <row r="64" spans="1:13" customFormat="1" ht="45" customHeight="1" thickBot="1" x14ac:dyDescent="0.3">
      <c r="A64" s="63" t="s">
        <v>306</v>
      </c>
      <c r="B64" s="63">
        <v>1</v>
      </c>
      <c r="C64" s="374" t="s">
        <v>308</v>
      </c>
      <c r="D64" s="375"/>
      <c r="E64" s="375"/>
      <c r="F64" s="386"/>
      <c r="G64" s="387" t="s">
        <v>309</v>
      </c>
      <c r="H64" s="507"/>
      <c r="I64" s="507"/>
      <c r="J64" s="508"/>
    </row>
    <row r="65" spans="1:13" customFormat="1" ht="19.5" customHeight="1" thickBot="1" x14ac:dyDescent="0.3">
      <c r="A65" s="173" t="s">
        <v>9</v>
      </c>
      <c r="B65" s="254">
        <f>SUM(B53:B64)</f>
        <v>87</v>
      </c>
      <c r="C65" s="633"/>
      <c r="D65" s="633"/>
      <c r="E65" s="633"/>
      <c r="F65" s="633"/>
      <c r="G65" s="633"/>
      <c r="H65" s="633"/>
      <c r="I65" s="633"/>
      <c r="J65" s="633"/>
    </row>
    <row r="66" spans="1:13" ht="16.5" thickBot="1" x14ac:dyDescent="0.3">
      <c r="A66" s="634"/>
      <c r="B66" s="634"/>
      <c r="C66" s="634"/>
      <c r="D66" s="634"/>
      <c r="E66" s="634"/>
      <c r="F66" s="634"/>
      <c r="G66" s="634"/>
      <c r="H66" s="634"/>
      <c r="I66" s="634"/>
      <c r="J66" s="217"/>
      <c r="K66" s="217"/>
      <c r="L66" s="217"/>
      <c r="M66" s="217"/>
    </row>
    <row r="67" spans="1:13" ht="21.75" thickBot="1" x14ac:dyDescent="0.4">
      <c r="A67" s="550" t="s">
        <v>12</v>
      </c>
      <c r="B67" s="551"/>
      <c r="C67" s="551"/>
      <c r="D67" s="552"/>
      <c r="E67" s="175"/>
      <c r="F67" s="175"/>
      <c r="G67" s="175"/>
      <c r="H67" s="175"/>
      <c r="I67" s="175"/>
      <c r="J67" s="167"/>
      <c r="K67" s="167"/>
      <c r="L67" s="167"/>
      <c r="M67" s="167"/>
    </row>
    <row r="68" spans="1:13" ht="16.5" thickBot="1" x14ac:dyDescent="0.3">
      <c r="A68" s="547" t="s">
        <v>497</v>
      </c>
      <c r="B68" s="548"/>
      <c r="C68" s="548"/>
      <c r="D68" s="549"/>
      <c r="E68" s="175"/>
      <c r="F68" s="175"/>
      <c r="G68" s="175"/>
      <c r="H68" s="175"/>
      <c r="I68" s="175"/>
      <c r="J68" s="167"/>
      <c r="K68" s="167"/>
      <c r="L68" s="167"/>
      <c r="M68" s="167"/>
    </row>
    <row r="69" spans="1:13" ht="16.5" thickBot="1" x14ac:dyDescent="0.3">
      <c r="A69" s="177" t="s">
        <v>4</v>
      </c>
      <c r="B69" s="178" t="s">
        <v>17</v>
      </c>
      <c r="C69" s="544" t="s">
        <v>14</v>
      </c>
      <c r="D69" s="545"/>
      <c r="E69" s="545"/>
      <c r="F69" s="545"/>
      <c r="G69" s="365" t="s">
        <v>18</v>
      </c>
      <c r="H69" s="629"/>
      <c r="I69" s="629"/>
      <c r="J69" s="630"/>
      <c r="K69" s="167"/>
      <c r="L69" s="167"/>
      <c r="M69" s="167"/>
    </row>
    <row r="70" spans="1:13" ht="15.75" x14ac:dyDescent="0.25">
      <c r="A70" s="63" t="s">
        <v>31</v>
      </c>
      <c r="B70" s="63">
        <v>3</v>
      </c>
      <c r="C70" s="398" t="s">
        <v>64</v>
      </c>
      <c r="D70" s="399"/>
      <c r="E70" s="399"/>
      <c r="F70" s="400"/>
      <c r="G70" s="387"/>
      <c r="H70" s="388"/>
      <c r="I70" s="388"/>
      <c r="J70" s="389"/>
      <c r="K70" s="167"/>
      <c r="L70" s="167"/>
      <c r="M70" s="167"/>
    </row>
    <row r="71" spans="1:13" ht="15.75" x14ac:dyDescent="0.25">
      <c r="A71" s="63" t="s">
        <v>32</v>
      </c>
      <c r="B71" s="63">
        <v>3</v>
      </c>
      <c r="C71" s="398" t="s">
        <v>64</v>
      </c>
      <c r="D71" s="399"/>
      <c r="E71" s="399"/>
      <c r="F71" s="400"/>
      <c r="G71" s="387"/>
      <c r="H71" s="388"/>
      <c r="I71" s="388"/>
      <c r="J71" s="389"/>
      <c r="K71" s="167"/>
      <c r="L71" s="167"/>
      <c r="M71" s="167"/>
    </row>
    <row r="72" spans="1:13" ht="15.75" x14ac:dyDescent="0.25">
      <c r="A72" s="63" t="s">
        <v>295</v>
      </c>
      <c r="B72" s="82">
        <v>3</v>
      </c>
      <c r="C72" s="398" t="s">
        <v>64</v>
      </c>
      <c r="D72" s="399"/>
      <c r="E72" s="399"/>
      <c r="F72" s="498"/>
      <c r="G72" s="387"/>
      <c r="H72" s="499"/>
      <c r="I72" s="499"/>
      <c r="J72" s="500"/>
      <c r="K72" s="167"/>
      <c r="L72" s="167"/>
      <c r="M72" s="167"/>
    </row>
    <row r="73" spans="1:13" ht="15.75" x14ac:dyDescent="0.25">
      <c r="A73" s="63" t="s">
        <v>34</v>
      </c>
      <c r="B73" s="54">
        <v>1</v>
      </c>
      <c r="C73" s="398" t="s">
        <v>64</v>
      </c>
      <c r="D73" s="399"/>
      <c r="E73" s="399"/>
      <c r="F73" s="399"/>
      <c r="G73" s="387"/>
      <c r="H73" s="496"/>
      <c r="I73" s="496"/>
      <c r="J73" s="497"/>
      <c r="K73" s="167"/>
      <c r="L73" s="167"/>
      <c r="M73" s="167"/>
    </row>
    <row r="74" spans="1:13" ht="15.75" x14ac:dyDescent="0.25">
      <c r="A74" s="63" t="s">
        <v>243</v>
      </c>
      <c r="B74" s="63">
        <v>18</v>
      </c>
      <c r="C74" s="398" t="s">
        <v>244</v>
      </c>
      <c r="D74" s="399"/>
      <c r="E74" s="399"/>
      <c r="F74" s="400"/>
      <c r="G74" s="387" t="s">
        <v>245</v>
      </c>
      <c r="H74" s="388"/>
      <c r="I74" s="388"/>
      <c r="J74" s="389"/>
      <c r="K74" s="167"/>
      <c r="L74" s="167"/>
      <c r="M74" s="167"/>
    </row>
    <row r="75" spans="1:13" ht="15.75" x14ac:dyDescent="0.25">
      <c r="A75" s="63" t="s">
        <v>246</v>
      </c>
      <c r="B75" s="63">
        <v>15</v>
      </c>
      <c r="C75" s="398" t="s">
        <v>247</v>
      </c>
      <c r="D75" s="399"/>
      <c r="E75" s="399"/>
      <c r="F75" s="400"/>
      <c r="G75" s="387" t="s">
        <v>248</v>
      </c>
      <c r="H75" s="388"/>
      <c r="I75" s="388"/>
      <c r="J75" s="389"/>
      <c r="K75" s="167"/>
      <c r="L75" s="167"/>
      <c r="M75" s="167"/>
    </row>
    <row r="76" spans="1:13" ht="15.75" x14ac:dyDescent="0.25">
      <c r="A76" s="63" t="s">
        <v>34</v>
      </c>
      <c r="B76" s="54">
        <v>1</v>
      </c>
      <c r="C76" s="398" t="s">
        <v>258</v>
      </c>
      <c r="D76" s="399"/>
      <c r="E76" s="399"/>
      <c r="F76" s="399"/>
      <c r="G76" s="387" t="s">
        <v>259</v>
      </c>
      <c r="H76" s="496"/>
      <c r="I76" s="496"/>
      <c r="J76" s="497"/>
      <c r="K76" s="167"/>
      <c r="L76" s="167"/>
      <c r="M76" s="167"/>
    </row>
    <row r="77" spans="1:13" ht="15.75" x14ac:dyDescent="0.25">
      <c r="A77" s="63" t="s">
        <v>27</v>
      </c>
      <c r="B77" s="63">
        <v>1</v>
      </c>
      <c r="C77" s="398" t="s">
        <v>281</v>
      </c>
      <c r="D77" s="399"/>
      <c r="E77" s="399"/>
      <c r="F77" s="400"/>
      <c r="G77" s="387" t="s">
        <v>282</v>
      </c>
      <c r="H77" s="388"/>
      <c r="I77" s="388"/>
      <c r="J77" s="389"/>
      <c r="K77" s="167"/>
      <c r="L77" s="167"/>
      <c r="M77" s="167"/>
    </row>
    <row r="78" spans="1:13" ht="15.75" x14ac:dyDescent="0.25">
      <c r="A78" s="63" t="s">
        <v>325</v>
      </c>
      <c r="B78" s="63">
        <v>3</v>
      </c>
      <c r="C78" s="398" t="s">
        <v>323</v>
      </c>
      <c r="D78" s="399"/>
      <c r="E78" s="399"/>
      <c r="F78" s="400"/>
      <c r="G78" s="387" t="s">
        <v>324</v>
      </c>
      <c r="H78" s="388"/>
      <c r="I78" s="388"/>
      <c r="J78" s="389"/>
      <c r="K78" s="167"/>
      <c r="L78" s="167"/>
      <c r="M78" s="167"/>
    </row>
    <row r="79" spans="1:13" ht="15.75" x14ac:dyDescent="0.25">
      <c r="A79" s="63" t="s">
        <v>305</v>
      </c>
      <c r="B79" s="63">
        <v>1</v>
      </c>
      <c r="C79" s="398" t="s">
        <v>310</v>
      </c>
      <c r="D79" s="399"/>
      <c r="E79" s="399"/>
      <c r="F79" s="400"/>
      <c r="G79" s="387" t="s">
        <v>311</v>
      </c>
      <c r="H79" s="388"/>
      <c r="I79" s="388"/>
      <c r="J79" s="389"/>
      <c r="K79" s="167"/>
      <c r="L79" s="167"/>
      <c r="M79" s="167"/>
    </row>
    <row r="80" spans="1:13" ht="15.75" x14ac:dyDescent="0.25">
      <c r="A80" s="63" t="s">
        <v>305</v>
      </c>
      <c r="B80" s="63">
        <v>1</v>
      </c>
      <c r="C80" s="398" t="s">
        <v>313</v>
      </c>
      <c r="D80" s="399"/>
      <c r="E80" s="399"/>
      <c r="F80" s="400"/>
      <c r="G80" s="387" t="s">
        <v>311</v>
      </c>
      <c r="H80" s="388"/>
      <c r="I80" s="388"/>
      <c r="J80" s="389"/>
      <c r="K80" s="327"/>
      <c r="L80" s="327"/>
      <c r="M80" s="327"/>
    </row>
    <row r="81" spans="1:13" ht="31.5" x14ac:dyDescent="0.25">
      <c r="A81" s="219" t="s">
        <v>312</v>
      </c>
      <c r="B81" s="63">
        <v>5</v>
      </c>
      <c r="C81" s="398" t="s">
        <v>313</v>
      </c>
      <c r="D81" s="399"/>
      <c r="E81" s="399"/>
      <c r="F81" s="400"/>
      <c r="G81" s="387" t="s">
        <v>314</v>
      </c>
      <c r="H81" s="388"/>
      <c r="I81" s="388"/>
      <c r="J81" s="389"/>
      <c r="K81" s="167"/>
      <c r="L81" s="167"/>
      <c r="M81" s="167"/>
    </row>
    <row r="82" spans="1:13" ht="15.75" x14ac:dyDescent="0.25">
      <c r="A82" s="54" t="s">
        <v>49</v>
      </c>
      <c r="B82" s="250">
        <v>3</v>
      </c>
      <c r="C82" s="539" t="s">
        <v>288</v>
      </c>
      <c r="D82" s="540"/>
      <c r="E82" s="540"/>
      <c r="F82" s="541"/>
      <c r="G82" s="631" t="s">
        <v>287</v>
      </c>
      <c r="H82" s="341"/>
      <c r="I82" s="341"/>
      <c r="J82" s="632"/>
      <c r="K82" s="167"/>
      <c r="L82" s="167"/>
      <c r="M82" s="167"/>
    </row>
    <row r="83" spans="1:13" customFormat="1" ht="19.5" customHeight="1" thickBot="1" x14ac:dyDescent="0.3">
      <c r="A83" s="310" t="s">
        <v>204</v>
      </c>
      <c r="B83" s="311">
        <v>1</v>
      </c>
      <c r="C83" s="624" t="s">
        <v>335</v>
      </c>
      <c r="D83" s="625"/>
      <c r="E83" s="625"/>
      <c r="F83" s="626"/>
      <c r="G83" s="627" t="s">
        <v>336</v>
      </c>
      <c r="H83" s="625"/>
      <c r="I83" s="625"/>
      <c r="J83" s="628"/>
    </row>
    <row r="84" spans="1:13" ht="16.5" thickBot="1" x14ac:dyDescent="0.3">
      <c r="A84" s="179" t="s">
        <v>9</v>
      </c>
      <c r="B84" s="180">
        <f>SUM(B70:B83)</f>
        <v>59</v>
      </c>
      <c r="C84" s="638"/>
      <c r="D84" s="639"/>
      <c r="E84" s="175"/>
      <c r="F84" s="175"/>
      <c r="G84" s="175"/>
      <c r="H84" s="175"/>
      <c r="I84" s="175"/>
      <c r="J84" s="167"/>
      <c r="K84" s="167"/>
      <c r="L84" s="167"/>
      <c r="M84" s="167"/>
    </row>
    <row r="85" spans="1:13" ht="16.5" thickBot="1" x14ac:dyDescent="0.3">
      <c r="A85" s="634"/>
      <c r="B85" s="634"/>
      <c r="C85" s="634"/>
      <c r="D85" s="634"/>
      <c r="E85" s="634"/>
      <c r="F85" s="634"/>
      <c r="G85" s="634"/>
      <c r="H85" s="634"/>
      <c r="I85" s="634"/>
      <c r="J85" s="167"/>
      <c r="K85" s="167"/>
      <c r="L85" s="167"/>
      <c r="M85" s="167"/>
    </row>
    <row r="86" spans="1:13" ht="21.75" thickBot="1" x14ac:dyDescent="0.4">
      <c r="A86" s="550" t="s">
        <v>12</v>
      </c>
      <c r="B86" s="551"/>
      <c r="C86" s="551"/>
      <c r="D86" s="552"/>
      <c r="E86" s="175"/>
      <c r="F86" s="175"/>
      <c r="G86" s="175"/>
      <c r="H86" s="175"/>
      <c r="I86" s="175"/>
      <c r="J86" s="167"/>
      <c r="K86" s="167"/>
      <c r="L86" s="167"/>
      <c r="M86" s="167"/>
    </row>
    <row r="87" spans="1:13" ht="15.75" x14ac:dyDescent="0.25">
      <c r="A87" s="547" t="s">
        <v>104</v>
      </c>
      <c r="B87" s="548"/>
      <c r="C87" s="548"/>
      <c r="D87" s="549"/>
      <c r="E87" s="175"/>
      <c r="F87" s="175"/>
      <c r="G87" s="175"/>
      <c r="H87" s="175"/>
      <c r="I87" s="175"/>
      <c r="J87" s="167"/>
      <c r="K87" s="167"/>
      <c r="L87" s="167"/>
      <c r="M87" s="167"/>
    </row>
    <row r="88" spans="1:13" ht="16.5" thickBot="1" x14ac:dyDescent="0.3">
      <c r="A88" s="177" t="s">
        <v>4</v>
      </c>
      <c r="B88" s="178" t="s">
        <v>17</v>
      </c>
      <c r="C88" s="544" t="s">
        <v>14</v>
      </c>
      <c r="D88" s="545"/>
      <c r="E88" s="545"/>
      <c r="F88" s="546"/>
      <c r="G88" s="542" t="s">
        <v>18</v>
      </c>
      <c r="H88" s="543"/>
      <c r="I88" s="543"/>
      <c r="J88" s="543"/>
      <c r="K88" s="167"/>
      <c r="L88" s="167"/>
      <c r="M88" s="167"/>
    </row>
    <row r="89" spans="1:13" ht="15.75" x14ac:dyDescent="0.25">
      <c r="A89" s="201" t="s">
        <v>27</v>
      </c>
      <c r="B89" s="201">
        <v>1</v>
      </c>
      <c r="C89" s="398" t="s">
        <v>361</v>
      </c>
      <c r="D89" s="399"/>
      <c r="E89" s="399"/>
      <c r="F89" s="400"/>
      <c r="G89" s="387" t="s">
        <v>362</v>
      </c>
      <c r="H89" s="502"/>
      <c r="I89" s="502"/>
      <c r="J89" s="503"/>
      <c r="K89" s="167"/>
      <c r="L89" s="167"/>
      <c r="M89" s="167"/>
    </row>
    <row r="90" spans="1:13" ht="15.75" x14ac:dyDescent="0.25">
      <c r="A90" s="201" t="s">
        <v>27</v>
      </c>
      <c r="B90" s="201">
        <v>3</v>
      </c>
      <c r="C90" s="398" t="s">
        <v>363</v>
      </c>
      <c r="D90" s="399"/>
      <c r="E90" s="399"/>
      <c r="F90" s="400"/>
      <c r="G90" s="387" t="s">
        <v>364</v>
      </c>
      <c r="H90" s="502"/>
      <c r="I90" s="502"/>
      <c r="J90" s="503"/>
      <c r="K90" s="167"/>
      <c r="L90" s="167"/>
      <c r="M90" s="167"/>
    </row>
    <row r="91" spans="1:13" ht="15.75" x14ac:dyDescent="0.25">
      <c r="A91" s="201" t="s">
        <v>374</v>
      </c>
      <c r="B91" s="201">
        <v>2</v>
      </c>
      <c r="C91" s="398" t="s">
        <v>258</v>
      </c>
      <c r="D91" s="399"/>
      <c r="E91" s="399"/>
      <c r="F91" s="400"/>
      <c r="G91" s="387" t="s">
        <v>375</v>
      </c>
      <c r="H91" s="507"/>
      <c r="I91" s="507"/>
      <c r="J91" s="508"/>
      <c r="K91" s="167"/>
      <c r="L91" s="167"/>
      <c r="M91" s="167"/>
    </row>
    <row r="92" spans="1:13" ht="15.75" x14ac:dyDescent="0.25">
      <c r="A92" s="201" t="s">
        <v>512</v>
      </c>
      <c r="B92" s="201">
        <v>1</v>
      </c>
      <c r="C92" s="398" t="s">
        <v>513</v>
      </c>
      <c r="D92" s="399"/>
      <c r="E92" s="399"/>
      <c r="F92" s="498"/>
      <c r="G92" s="387" t="s">
        <v>514</v>
      </c>
      <c r="H92" s="499"/>
      <c r="I92" s="499"/>
      <c r="J92" s="500"/>
      <c r="K92" s="327"/>
      <c r="L92" s="327"/>
      <c r="M92" s="327"/>
    </row>
    <row r="93" spans="1:13" ht="15.75" x14ac:dyDescent="0.25">
      <c r="A93" s="63" t="s">
        <v>31</v>
      </c>
      <c r="B93" s="63">
        <v>3</v>
      </c>
      <c r="C93" s="398" t="s">
        <v>64</v>
      </c>
      <c r="D93" s="399"/>
      <c r="E93" s="399"/>
      <c r="F93" s="498"/>
      <c r="G93" s="387"/>
      <c r="H93" s="499"/>
      <c r="I93" s="499"/>
      <c r="J93" s="500"/>
      <c r="K93" s="167"/>
      <c r="L93" s="167"/>
      <c r="M93" s="167"/>
    </row>
    <row r="94" spans="1:13" ht="15.75" x14ac:dyDescent="0.25">
      <c r="A94" s="82" t="s">
        <v>32</v>
      </c>
      <c r="B94" s="63">
        <v>3</v>
      </c>
      <c r="C94" s="398" t="s">
        <v>64</v>
      </c>
      <c r="D94" s="399"/>
      <c r="E94" s="399"/>
      <c r="F94" s="498"/>
      <c r="G94" s="377"/>
      <c r="H94" s="378"/>
      <c r="I94" s="378"/>
      <c r="J94" s="379"/>
      <c r="K94" s="167"/>
      <c r="L94" s="167"/>
      <c r="M94" s="167"/>
    </row>
    <row r="95" spans="1:13" ht="15.75" x14ac:dyDescent="0.25">
      <c r="A95" s="63" t="s">
        <v>33</v>
      </c>
      <c r="B95" s="63">
        <v>3</v>
      </c>
      <c r="C95" s="398" t="s">
        <v>64</v>
      </c>
      <c r="D95" s="399"/>
      <c r="E95" s="399"/>
      <c r="F95" s="498"/>
      <c r="G95" s="377"/>
      <c r="H95" s="378"/>
      <c r="I95" s="378"/>
      <c r="J95" s="379"/>
      <c r="K95" s="167"/>
      <c r="L95" s="167"/>
      <c r="M95" s="167"/>
    </row>
    <row r="96" spans="1:13" ht="15.75" x14ac:dyDescent="0.25">
      <c r="A96" s="63" t="s">
        <v>31</v>
      </c>
      <c r="B96" s="63">
        <v>1</v>
      </c>
      <c r="C96" s="398" t="s">
        <v>381</v>
      </c>
      <c r="D96" s="399"/>
      <c r="E96" s="399"/>
      <c r="F96" s="400"/>
      <c r="G96" s="387"/>
      <c r="H96" s="388"/>
      <c r="I96" s="388"/>
      <c r="J96" s="389"/>
      <c r="K96" s="167"/>
      <c r="L96" s="167"/>
      <c r="M96" s="167"/>
    </row>
    <row r="97" spans="1:13" ht="15.75" x14ac:dyDescent="0.25">
      <c r="A97" s="63" t="s">
        <v>407</v>
      </c>
      <c r="B97" s="63">
        <v>1</v>
      </c>
      <c r="C97" s="398" t="s">
        <v>64</v>
      </c>
      <c r="D97" s="399"/>
      <c r="E97" s="399"/>
      <c r="F97" s="400"/>
      <c r="G97" s="387" t="s">
        <v>408</v>
      </c>
      <c r="H97" s="388"/>
      <c r="I97" s="388"/>
      <c r="J97" s="389"/>
      <c r="K97" s="167"/>
      <c r="L97" s="167"/>
      <c r="M97" s="167"/>
    </row>
    <row r="98" spans="1:13" ht="15.75" x14ac:dyDescent="0.25">
      <c r="A98" s="63" t="s">
        <v>49</v>
      </c>
      <c r="B98" s="63">
        <v>3</v>
      </c>
      <c r="C98" s="398" t="s">
        <v>412</v>
      </c>
      <c r="D98" s="399"/>
      <c r="E98" s="399"/>
      <c r="F98" s="400"/>
      <c r="G98" s="387" t="s">
        <v>413</v>
      </c>
      <c r="H98" s="388"/>
      <c r="I98" s="388"/>
      <c r="J98" s="389"/>
      <c r="K98" s="167"/>
      <c r="L98" s="167"/>
      <c r="M98" s="167"/>
    </row>
    <row r="99" spans="1:13" ht="15.75" x14ac:dyDescent="0.25">
      <c r="A99" s="82" t="s">
        <v>394</v>
      </c>
      <c r="B99" s="66">
        <v>1</v>
      </c>
      <c r="C99" s="398" t="s">
        <v>414</v>
      </c>
      <c r="D99" s="399"/>
      <c r="E99" s="399"/>
      <c r="F99" s="400"/>
      <c r="G99" s="387" t="s">
        <v>415</v>
      </c>
      <c r="H99" s="388"/>
      <c r="I99" s="388"/>
      <c r="J99" s="389"/>
      <c r="K99" s="167"/>
      <c r="L99" s="167"/>
      <c r="M99" s="167"/>
    </row>
    <row r="100" spans="1:13" ht="15.75" x14ac:dyDescent="0.25">
      <c r="A100" s="82" t="s">
        <v>404</v>
      </c>
      <c r="B100" s="232">
        <v>2</v>
      </c>
      <c r="C100" s="539" t="s">
        <v>406</v>
      </c>
      <c r="D100" s="540"/>
      <c r="E100" s="540"/>
      <c r="F100" s="541"/>
      <c r="G100" s="476" t="s">
        <v>405</v>
      </c>
      <c r="H100" s="477"/>
      <c r="I100" s="477"/>
      <c r="J100" s="478"/>
      <c r="K100" s="167"/>
      <c r="L100" s="167"/>
      <c r="M100" s="167"/>
    </row>
    <row r="101" spans="1:13" ht="16.5" thickBot="1" x14ac:dyDescent="0.3">
      <c r="A101" s="179" t="s">
        <v>9</v>
      </c>
      <c r="B101" s="180">
        <f>SUM(B89:B100)</f>
        <v>24</v>
      </c>
      <c r="C101" s="557"/>
      <c r="D101" s="558"/>
      <c r="E101" s="175"/>
      <c r="F101" s="175"/>
      <c r="G101" s="175"/>
      <c r="H101" s="175"/>
      <c r="I101" s="175"/>
      <c r="J101" s="135"/>
    </row>
    <row r="102" spans="1:13" ht="16.5" thickBot="1" x14ac:dyDescent="0.3">
      <c r="A102" s="181"/>
      <c r="B102" s="182"/>
      <c r="C102" s="183"/>
      <c r="D102" s="183"/>
      <c r="E102" s="175"/>
      <c r="F102" s="175"/>
      <c r="G102" s="175"/>
      <c r="H102" s="175"/>
      <c r="I102" s="175"/>
      <c r="J102" s="97"/>
    </row>
    <row r="103" spans="1:13" ht="21.75" thickBot="1" x14ac:dyDescent="0.4">
      <c r="A103" s="550" t="s">
        <v>12</v>
      </c>
      <c r="B103" s="551"/>
      <c r="C103" s="551"/>
      <c r="D103" s="552"/>
      <c r="E103" s="175"/>
      <c r="F103" s="175"/>
      <c r="G103" s="175"/>
      <c r="H103" s="175"/>
      <c r="I103" s="175"/>
      <c r="J103" s="97"/>
    </row>
    <row r="104" spans="1:13" ht="15.75" x14ac:dyDescent="0.25">
      <c r="A104" s="547" t="s">
        <v>105</v>
      </c>
      <c r="B104" s="548"/>
      <c r="C104" s="548"/>
      <c r="D104" s="549"/>
      <c r="E104" s="175"/>
      <c r="F104" s="175"/>
      <c r="G104" s="175"/>
      <c r="H104" s="175"/>
      <c r="I104" s="175"/>
      <c r="J104" s="97"/>
    </row>
    <row r="105" spans="1:13" ht="16.5" thickBot="1" x14ac:dyDescent="0.3">
      <c r="A105" s="177" t="s">
        <v>4</v>
      </c>
      <c r="B105" s="178" t="s">
        <v>17</v>
      </c>
      <c r="C105" s="544" t="s">
        <v>14</v>
      </c>
      <c r="D105" s="545"/>
      <c r="E105" s="545"/>
      <c r="F105" s="546"/>
      <c r="G105" s="542" t="s">
        <v>18</v>
      </c>
      <c r="H105" s="543"/>
      <c r="I105" s="543"/>
      <c r="J105" s="543"/>
    </row>
    <row r="106" spans="1:13" ht="15.75" x14ac:dyDescent="0.25">
      <c r="A106" s="63" t="s">
        <v>466</v>
      </c>
      <c r="B106" s="63">
        <v>4</v>
      </c>
      <c r="C106" s="559" t="s">
        <v>468</v>
      </c>
      <c r="D106" s="560"/>
      <c r="E106" s="560"/>
      <c r="F106" s="561"/>
      <c r="G106" s="387"/>
      <c r="H106" s="388"/>
      <c r="I106" s="388"/>
      <c r="J106" s="389"/>
    </row>
    <row r="107" spans="1:13" ht="15.75" x14ac:dyDescent="0.25">
      <c r="A107" s="63" t="s">
        <v>407</v>
      </c>
      <c r="B107" s="63">
        <v>1</v>
      </c>
      <c r="C107" s="398" t="s">
        <v>64</v>
      </c>
      <c r="D107" s="399"/>
      <c r="E107" s="399"/>
      <c r="F107" s="400"/>
      <c r="G107" s="387" t="s">
        <v>486</v>
      </c>
      <c r="H107" s="388"/>
      <c r="I107" s="388"/>
      <c r="J107" s="389"/>
    </row>
    <row r="108" spans="1:13" ht="15.75" x14ac:dyDescent="0.25">
      <c r="A108" s="63" t="s">
        <v>49</v>
      </c>
      <c r="B108" s="54">
        <v>1</v>
      </c>
      <c r="C108" s="398" t="s">
        <v>412</v>
      </c>
      <c r="D108" s="399"/>
      <c r="E108" s="399"/>
      <c r="F108" s="400"/>
      <c r="G108" s="387" t="s">
        <v>503</v>
      </c>
      <c r="H108" s="388"/>
      <c r="I108" s="388"/>
      <c r="J108" s="389"/>
    </row>
    <row r="109" spans="1:13" ht="15.75" x14ac:dyDescent="0.25">
      <c r="A109" s="249" t="s">
        <v>31</v>
      </c>
      <c r="B109" s="249">
        <v>3</v>
      </c>
      <c r="C109" s="562" t="s">
        <v>479</v>
      </c>
      <c r="D109" s="563"/>
      <c r="E109" s="563"/>
      <c r="F109" s="564"/>
      <c r="G109" s="533" t="s">
        <v>480</v>
      </c>
      <c r="H109" s="533"/>
      <c r="I109" s="533"/>
      <c r="J109" s="533"/>
    </row>
    <row r="110" spans="1:13" ht="15.75" x14ac:dyDescent="0.25">
      <c r="A110" s="249" t="s">
        <v>32</v>
      </c>
      <c r="B110" s="249">
        <v>3</v>
      </c>
      <c r="C110" s="532" t="s">
        <v>479</v>
      </c>
      <c r="D110" s="565"/>
      <c r="E110" s="565"/>
      <c r="F110" s="566"/>
      <c r="G110" s="533" t="s">
        <v>481</v>
      </c>
      <c r="H110" s="533"/>
      <c r="I110" s="533"/>
      <c r="J110" s="533"/>
    </row>
    <row r="111" spans="1:13" customFormat="1" ht="16.5" customHeight="1" x14ac:dyDescent="0.25">
      <c r="A111" s="249" t="s">
        <v>295</v>
      </c>
      <c r="B111" s="249">
        <v>3</v>
      </c>
      <c r="C111" s="532" t="s">
        <v>479</v>
      </c>
      <c r="D111" s="532"/>
      <c r="E111" s="532"/>
      <c r="F111" s="532"/>
      <c r="G111" s="533" t="s">
        <v>482</v>
      </c>
      <c r="H111" s="533"/>
      <c r="I111" s="533"/>
      <c r="J111" s="533"/>
    </row>
    <row r="112" spans="1:13" customFormat="1" ht="16.5" customHeight="1" x14ac:dyDescent="0.25">
      <c r="A112" s="201" t="s">
        <v>508</v>
      </c>
      <c r="B112" s="201">
        <v>1</v>
      </c>
      <c r="C112" s="398" t="s">
        <v>509</v>
      </c>
      <c r="D112" s="399"/>
      <c r="E112" s="399"/>
      <c r="F112" s="400"/>
      <c r="G112" s="387" t="s">
        <v>510</v>
      </c>
      <c r="H112" s="502"/>
      <c r="I112" s="502"/>
      <c r="J112" s="503"/>
    </row>
    <row r="113" spans="1:10" customFormat="1" ht="19.5" customHeight="1" thickBot="1" x14ac:dyDescent="0.3">
      <c r="A113" s="201" t="s">
        <v>505</v>
      </c>
      <c r="B113" s="326">
        <v>15</v>
      </c>
      <c r="C113" s="398" t="s">
        <v>506</v>
      </c>
      <c r="D113" s="399"/>
      <c r="E113" s="399"/>
      <c r="F113" s="399"/>
      <c r="G113" s="387" t="s">
        <v>507</v>
      </c>
      <c r="H113" s="496"/>
      <c r="I113" s="496"/>
      <c r="J113" s="497"/>
    </row>
    <row r="114" spans="1:10" ht="16.5" thickBot="1" x14ac:dyDescent="0.3">
      <c r="A114" s="173" t="s">
        <v>9</v>
      </c>
      <c r="B114" s="174">
        <f>SUM(B106:B113)</f>
        <v>31</v>
      </c>
      <c r="C114" s="555"/>
      <c r="D114" s="556"/>
      <c r="E114" s="175"/>
      <c r="F114" s="175"/>
      <c r="G114" s="175"/>
      <c r="H114" s="175"/>
      <c r="I114" s="175"/>
      <c r="J114" s="97"/>
    </row>
    <row r="115" spans="1:10" ht="16.5" thickBot="1" x14ac:dyDescent="0.3">
      <c r="A115" s="184"/>
      <c r="B115" s="185"/>
      <c r="C115" s="186"/>
      <c r="D115" s="187"/>
      <c r="E115" s="171"/>
      <c r="F115" s="171"/>
      <c r="G115" s="171"/>
      <c r="H115" s="171"/>
      <c r="I115" s="171"/>
      <c r="J115" s="97"/>
    </row>
    <row r="116" spans="1:10" ht="16.5" thickBot="1" x14ac:dyDescent="0.3">
      <c r="A116" s="188" t="s">
        <v>103</v>
      </c>
      <c r="B116" s="174">
        <f>SUM(B65,B84,B101,B114)</f>
        <v>201</v>
      </c>
      <c r="C116" s="189"/>
      <c r="D116" s="187"/>
      <c r="E116" s="171"/>
      <c r="F116" s="171"/>
      <c r="G116" s="171"/>
      <c r="H116" s="171"/>
      <c r="I116" s="171"/>
    </row>
    <row r="117" spans="1:10" ht="16.5" thickBot="1" x14ac:dyDescent="0.3">
      <c r="A117" s="181"/>
      <c r="B117" s="182"/>
      <c r="C117" s="183"/>
      <c r="D117" s="183"/>
      <c r="E117" s="175"/>
      <c r="F117" s="175"/>
      <c r="G117" s="175"/>
      <c r="H117" s="175"/>
      <c r="I117" s="175"/>
      <c r="J117" s="97"/>
    </row>
    <row r="118" spans="1:10" s="170" customFormat="1" ht="16.5" thickBot="1" x14ac:dyDescent="0.3">
      <c r="A118" s="553" t="s">
        <v>65</v>
      </c>
      <c r="B118" s="554"/>
      <c r="C118" s="554"/>
      <c r="D118" s="190"/>
      <c r="E118" s="176"/>
      <c r="F118" s="176"/>
      <c r="G118" s="176"/>
      <c r="H118" s="176"/>
      <c r="I118" s="176"/>
      <c r="J118" s="176"/>
    </row>
    <row r="119" spans="1:10" s="170" customFormat="1" ht="16.5" thickBot="1" x14ac:dyDescent="0.3">
      <c r="A119" s="191"/>
      <c r="B119" s="192" t="s">
        <v>37</v>
      </c>
      <c r="C119" s="192" t="s">
        <v>38</v>
      </c>
      <c r="D119" s="193" t="s">
        <v>66</v>
      </c>
      <c r="J119" s="169"/>
    </row>
    <row r="120" spans="1:10" s="170" customFormat="1" ht="31.5" x14ac:dyDescent="0.25">
      <c r="A120" s="285" t="s">
        <v>106</v>
      </c>
      <c r="B120" s="286">
        <f>'Jan-Mar'!C72</f>
        <v>3498</v>
      </c>
      <c r="C120" s="286">
        <f>'Jan-Mar'!D72</f>
        <v>2030</v>
      </c>
      <c r="D120" s="287">
        <f>'Jan-Mar'!E72</f>
        <v>4</v>
      </c>
      <c r="J120" s="169"/>
    </row>
    <row r="121" spans="1:10" s="170" customFormat="1" ht="32.25" thickBot="1" x14ac:dyDescent="0.3">
      <c r="A121" s="293" t="s">
        <v>107</v>
      </c>
      <c r="B121" s="294">
        <f>'Jan-Mar'!C73</f>
        <v>363</v>
      </c>
      <c r="C121" s="294">
        <f>'Jan-Mar'!D73</f>
        <v>247</v>
      </c>
      <c r="D121" s="295">
        <f>'Jan-Mar'!E73</f>
        <v>2</v>
      </c>
      <c r="J121" s="169"/>
    </row>
    <row r="122" spans="1:10" s="170" customFormat="1" ht="31.5" x14ac:dyDescent="0.25">
      <c r="A122" s="285" t="s">
        <v>108</v>
      </c>
      <c r="B122" s="288">
        <f>'Apr-Jun'!C79</f>
        <v>2969</v>
      </c>
      <c r="C122" s="288">
        <f>'Apr-Jun'!D79</f>
        <v>1819</v>
      </c>
      <c r="D122" s="289">
        <f>'Apr-Jun'!E79</f>
        <v>9</v>
      </c>
      <c r="J122" s="169"/>
    </row>
    <row r="123" spans="1:10" s="170" customFormat="1" ht="32.25" thickBot="1" x14ac:dyDescent="0.3">
      <c r="A123" s="296" t="s">
        <v>109</v>
      </c>
      <c r="B123" s="294">
        <f>'Apr-Jun'!C80</f>
        <v>376</v>
      </c>
      <c r="C123" s="294">
        <f>'Apr-Jun'!D80</f>
        <v>218</v>
      </c>
      <c r="D123" s="295">
        <f>'Apr-Jun'!E80</f>
        <v>0</v>
      </c>
      <c r="J123" s="169"/>
    </row>
    <row r="124" spans="1:10" s="170" customFormat="1" ht="31.5" x14ac:dyDescent="0.25">
      <c r="A124" s="290" t="s">
        <v>110</v>
      </c>
      <c r="B124" s="291">
        <f>'Jul-Sep'!C72</f>
        <v>1843</v>
      </c>
      <c r="C124" s="291">
        <f>'Jul-Sep'!D72</f>
        <v>1098</v>
      </c>
      <c r="D124" s="292">
        <f>'Jul-Sep'!E72</f>
        <v>5</v>
      </c>
      <c r="J124" s="169"/>
    </row>
    <row r="125" spans="1:10" s="170" customFormat="1" ht="32.25" thickBot="1" x14ac:dyDescent="0.3">
      <c r="A125" s="297" t="s">
        <v>111</v>
      </c>
      <c r="B125" s="298">
        <f>'Jul-Sep'!C73</f>
        <v>380</v>
      </c>
      <c r="C125" s="298">
        <f>'Jul-Sep'!D73</f>
        <v>222</v>
      </c>
      <c r="D125" s="299">
        <f>'Jul-Sep'!E73</f>
        <v>3</v>
      </c>
      <c r="J125" s="169"/>
    </row>
    <row r="126" spans="1:10" s="170" customFormat="1" ht="31.5" x14ac:dyDescent="0.25">
      <c r="A126" s="290" t="s">
        <v>112</v>
      </c>
      <c r="B126" s="291">
        <f>'Oct-Dec'!C75</f>
        <v>2158</v>
      </c>
      <c r="C126" s="291">
        <f>'Oct-Dec'!D75</f>
        <v>1272</v>
      </c>
      <c r="D126" s="292">
        <f>'Oct-Dec'!E75</f>
        <v>4</v>
      </c>
      <c r="J126" s="169"/>
    </row>
    <row r="127" spans="1:10" s="170" customFormat="1" ht="32.25" thickBot="1" x14ac:dyDescent="0.3">
      <c r="A127" s="297" t="s">
        <v>113</v>
      </c>
      <c r="B127" s="300">
        <f>'Oct-Dec'!C76</f>
        <v>451</v>
      </c>
      <c r="C127" s="300">
        <f>'Oct-Dec'!D76</f>
        <v>221</v>
      </c>
      <c r="D127" s="301">
        <f>'Oct-Dec'!E76</f>
        <v>5</v>
      </c>
      <c r="J127" s="169"/>
    </row>
    <row r="128" spans="1:10" s="170" customFormat="1" ht="16.5" thickBot="1" x14ac:dyDescent="0.3">
      <c r="A128" s="308" t="s">
        <v>74</v>
      </c>
      <c r="B128" s="174">
        <f t="shared" ref="B128:D129" si="4">B120+B122+B124+B126</f>
        <v>10468</v>
      </c>
      <c r="C128" s="174">
        <f t="shared" si="4"/>
        <v>6219</v>
      </c>
      <c r="D128" s="254">
        <f t="shared" si="4"/>
        <v>22</v>
      </c>
      <c r="J128" s="169"/>
    </row>
    <row r="129" spans="1:10" s="170" customFormat="1" ht="16.5" thickBot="1" x14ac:dyDescent="0.3">
      <c r="A129" s="309" t="s">
        <v>75</v>
      </c>
      <c r="B129" s="174">
        <f t="shared" si="4"/>
        <v>1570</v>
      </c>
      <c r="C129" s="174">
        <f t="shared" si="4"/>
        <v>908</v>
      </c>
      <c r="D129" s="254">
        <f t="shared" si="4"/>
        <v>10</v>
      </c>
      <c r="J129" s="169"/>
    </row>
    <row r="130" spans="1:10" s="170" customFormat="1" ht="16.5" thickBot="1" x14ac:dyDescent="0.3">
      <c r="A130" s="173" t="s">
        <v>9</v>
      </c>
      <c r="B130" s="174">
        <f>SUM(B128:B129)</f>
        <v>12038</v>
      </c>
      <c r="C130" s="174">
        <f>SUM(C128:C129)</f>
        <v>7127</v>
      </c>
      <c r="D130" s="254">
        <f>SUM(D128:D129)</f>
        <v>32</v>
      </c>
      <c r="J130" s="169"/>
    </row>
    <row r="131" spans="1:10" ht="16.5" thickBot="1" x14ac:dyDescent="0.3">
      <c r="A131" s="184"/>
      <c r="B131" s="185"/>
      <c r="C131" s="186"/>
      <c r="D131" s="187"/>
      <c r="E131" s="171"/>
      <c r="F131" s="171"/>
      <c r="G131" s="171"/>
      <c r="H131" s="171"/>
      <c r="I131" s="171"/>
      <c r="J131" s="97"/>
    </row>
    <row r="132" spans="1:10" ht="16.5" thickBot="1" x14ac:dyDescent="0.3">
      <c r="A132" s="136" t="s">
        <v>76</v>
      </c>
      <c r="B132" s="137"/>
      <c r="C132" s="570"/>
      <c r="D132" s="570"/>
      <c r="E132" s="570"/>
      <c r="F132" s="571"/>
      <c r="G132" s="571"/>
      <c r="H132" s="571"/>
      <c r="I132" s="572"/>
    </row>
    <row r="133" spans="1:10" ht="16.5" thickBot="1" x14ac:dyDescent="0.3">
      <c r="A133" s="138" t="s">
        <v>67</v>
      </c>
      <c r="B133" s="139" t="s">
        <v>68</v>
      </c>
      <c r="C133" s="139" t="s">
        <v>4</v>
      </c>
      <c r="D133" s="139" t="s">
        <v>69</v>
      </c>
      <c r="E133" s="139" t="s">
        <v>70</v>
      </c>
      <c r="F133" s="573" t="s">
        <v>45</v>
      </c>
      <c r="G133" s="574"/>
      <c r="H133" s="574"/>
      <c r="I133" s="575"/>
      <c r="J133" s="140"/>
    </row>
    <row r="134" spans="1:10" x14ac:dyDescent="0.25">
      <c r="A134" s="322"/>
      <c r="B134" s="323"/>
      <c r="C134" s="322"/>
      <c r="D134" s="322"/>
      <c r="E134" s="141"/>
      <c r="F134" s="576"/>
      <c r="G134" s="576"/>
      <c r="H134" s="576"/>
      <c r="I134" s="577"/>
    </row>
    <row r="135" spans="1:10" x14ac:dyDescent="0.25">
      <c r="A135" s="324"/>
      <c r="B135" s="142"/>
      <c r="C135" s="325"/>
      <c r="D135" s="325"/>
      <c r="E135" s="143"/>
      <c r="F135" s="578"/>
      <c r="G135" s="579"/>
      <c r="H135" s="579"/>
      <c r="I135" s="580"/>
    </row>
    <row r="136" spans="1:10" x14ac:dyDescent="0.25">
      <c r="A136" s="142"/>
      <c r="B136" s="142"/>
      <c r="C136" s="142"/>
      <c r="D136" s="142"/>
      <c r="E136" s="143"/>
      <c r="F136" s="567"/>
      <c r="G136" s="568"/>
      <c r="H136" s="568"/>
      <c r="I136" s="569"/>
    </row>
    <row r="137" spans="1:10" x14ac:dyDescent="0.25">
      <c r="A137" s="142"/>
      <c r="B137" s="142"/>
      <c r="C137" s="142"/>
      <c r="D137" s="142"/>
      <c r="E137" s="143"/>
      <c r="F137" s="567"/>
      <c r="G137" s="568"/>
      <c r="H137" s="568"/>
      <c r="I137" s="569"/>
    </row>
    <row r="138" spans="1:10" x14ac:dyDescent="0.25">
      <c r="A138" s="142"/>
      <c r="B138" s="142"/>
      <c r="C138" s="142"/>
      <c r="D138" s="142"/>
      <c r="E138" s="143"/>
      <c r="F138" s="567"/>
      <c r="G138" s="568"/>
      <c r="H138" s="568"/>
      <c r="I138" s="569"/>
    </row>
    <row r="139" spans="1:10" x14ac:dyDescent="0.25">
      <c r="A139" s="142"/>
      <c r="B139" s="142"/>
      <c r="C139" s="142"/>
      <c r="D139" s="142"/>
      <c r="E139" s="143"/>
      <c r="F139" s="567"/>
      <c r="G139" s="568"/>
      <c r="H139" s="568"/>
      <c r="I139" s="569"/>
    </row>
    <row r="140" spans="1:10" x14ac:dyDescent="0.25">
      <c r="A140" s="142"/>
      <c r="B140" s="142"/>
      <c r="C140" s="142"/>
      <c r="D140" s="142"/>
      <c r="E140" s="143"/>
      <c r="F140" s="567"/>
      <c r="G140" s="568"/>
      <c r="H140" s="568"/>
      <c r="I140" s="569"/>
    </row>
    <row r="141" spans="1:10" ht="15.75" thickBot="1" x14ac:dyDescent="0.3"/>
    <row r="142" spans="1:10" ht="18" customHeight="1" thickBot="1" x14ac:dyDescent="0.4">
      <c r="A142" s="305" t="s">
        <v>95</v>
      </c>
      <c r="B142" s="307" t="s">
        <v>17</v>
      </c>
      <c r="C142" s="306"/>
    </row>
    <row r="143" spans="1:10" ht="16.5" thickBot="1" x14ac:dyDescent="0.3">
      <c r="A143" s="149" t="s">
        <v>93</v>
      </c>
      <c r="B143" s="302">
        <f>'Jan-Mar'!C96</f>
        <v>38</v>
      </c>
    </row>
    <row r="144" spans="1:10" ht="16.5" thickBot="1" x14ac:dyDescent="0.3">
      <c r="A144" s="149" t="s">
        <v>94</v>
      </c>
      <c r="B144" s="302">
        <f>'Apr-Jun'!C94</f>
        <v>33</v>
      </c>
    </row>
    <row r="145" spans="1:2" ht="16.5" thickBot="1" x14ac:dyDescent="0.3">
      <c r="A145" s="149" t="s">
        <v>92</v>
      </c>
      <c r="B145" s="302">
        <f>'Jul-Sep'!C85</f>
        <v>37</v>
      </c>
    </row>
    <row r="146" spans="1:2" ht="16.5" thickBot="1" x14ac:dyDescent="0.3">
      <c r="A146" s="149" t="s">
        <v>91</v>
      </c>
      <c r="B146" s="303">
        <f>'Oct-Dec'!C96</f>
        <v>42</v>
      </c>
    </row>
    <row r="147" spans="1:2" ht="16.5" thickBot="1" x14ac:dyDescent="0.3">
      <c r="A147" s="131" t="s">
        <v>9</v>
      </c>
      <c r="B147" s="304">
        <f>SUM(B143:B146)</f>
        <v>150</v>
      </c>
    </row>
  </sheetData>
  <mergeCells count="159">
    <mergeCell ref="A19:J19"/>
    <mergeCell ref="F32:J32"/>
    <mergeCell ref="F28:J28"/>
    <mergeCell ref="A67:D67"/>
    <mergeCell ref="A68:D68"/>
    <mergeCell ref="A85:I85"/>
    <mergeCell ref="C84:D84"/>
    <mergeCell ref="A51:B51"/>
    <mergeCell ref="C51:F51"/>
    <mergeCell ref="G51:J51"/>
    <mergeCell ref="C52:F52"/>
    <mergeCell ref="G52:J52"/>
    <mergeCell ref="C53:F53"/>
    <mergeCell ref="G53:J53"/>
    <mergeCell ref="C54:F54"/>
    <mergeCell ref="G54:J54"/>
    <mergeCell ref="C58:F58"/>
    <mergeCell ref="G58:J58"/>
    <mergeCell ref="C59:F59"/>
    <mergeCell ref="G59:J59"/>
    <mergeCell ref="C60:F60"/>
    <mergeCell ref="G60:J60"/>
    <mergeCell ref="C61:F61"/>
    <mergeCell ref="C73:F73"/>
    <mergeCell ref="G73:J73"/>
    <mergeCell ref="C63:F63"/>
    <mergeCell ref="G63:J63"/>
    <mergeCell ref="C64:F64"/>
    <mergeCell ref="G64:J64"/>
    <mergeCell ref="C65:J65"/>
    <mergeCell ref="A66:I66"/>
    <mergeCell ref="G61:J61"/>
    <mergeCell ref="C62:F62"/>
    <mergeCell ref="G62:J62"/>
    <mergeCell ref="C77:F77"/>
    <mergeCell ref="G77:J77"/>
    <mergeCell ref="C69:F69"/>
    <mergeCell ref="G69:J69"/>
    <mergeCell ref="C74:F74"/>
    <mergeCell ref="G74:J74"/>
    <mergeCell ref="G81:J81"/>
    <mergeCell ref="C82:F82"/>
    <mergeCell ref="G82:J82"/>
    <mergeCell ref="C70:F70"/>
    <mergeCell ref="C78:F78"/>
    <mergeCell ref="G78:J78"/>
    <mergeCell ref="C79:F79"/>
    <mergeCell ref="G79:J79"/>
    <mergeCell ref="E6:J6"/>
    <mergeCell ref="A1:C1"/>
    <mergeCell ref="D1:I1"/>
    <mergeCell ref="A3:K3"/>
    <mergeCell ref="E4:J4"/>
    <mergeCell ref="E5:J5"/>
    <mergeCell ref="N36:O36"/>
    <mergeCell ref="N37:O37"/>
    <mergeCell ref="N39:O39"/>
    <mergeCell ref="F12:J12"/>
    <mergeCell ref="F13:J13"/>
    <mergeCell ref="F14:J14"/>
    <mergeCell ref="F15:J15"/>
    <mergeCell ref="F16:J16"/>
    <mergeCell ref="E7:J7"/>
    <mergeCell ref="E8:J8"/>
    <mergeCell ref="E9:J9"/>
    <mergeCell ref="E10:J10"/>
    <mergeCell ref="A11:K11"/>
    <mergeCell ref="A27:K27"/>
    <mergeCell ref="A35:K35"/>
    <mergeCell ref="F29:J29"/>
    <mergeCell ref="F30:J30"/>
    <mergeCell ref="F31:J31"/>
    <mergeCell ref="N40:O40"/>
    <mergeCell ref="N41:O41"/>
    <mergeCell ref="N42:O42"/>
    <mergeCell ref="N44:O44"/>
    <mergeCell ref="N46:O46"/>
    <mergeCell ref="C56:F56"/>
    <mergeCell ref="G56:J56"/>
    <mergeCell ref="C57:F57"/>
    <mergeCell ref="G57:J57"/>
    <mergeCell ref="A49:D49"/>
    <mergeCell ref="A50:J50"/>
    <mergeCell ref="C55:F55"/>
    <mergeCell ref="G55:J55"/>
    <mergeCell ref="F140:I140"/>
    <mergeCell ref="C132:I132"/>
    <mergeCell ref="F133:I133"/>
    <mergeCell ref="F134:I134"/>
    <mergeCell ref="F135:I135"/>
    <mergeCell ref="F136:I136"/>
    <mergeCell ref="F137:I137"/>
    <mergeCell ref="F138:I138"/>
    <mergeCell ref="F139:I139"/>
    <mergeCell ref="A118:C118"/>
    <mergeCell ref="C114:D114"/>
    <mergeCell ref="C101:D101"/>
    <mergeCell ref="A103:D103"/>
    <mergeCell ref="A104:D104"/>
    <mergeCell ref="C106:F106"/>
    <mergeCell ref="C113:F113"/>
    <mergeCell ref="G113:J113"/>
    <mergeCell ref="C105:F105"/>
    <mergeCell ref="G105:J105"/>
    <mergeCell ref="G106:J106"/>
    <mergeCell ref="C107:F107"/>
    <mergeCell ref="G107:J107"/>
    <mergeCell ref="C108:F108"/>
    <mergeCell ref="G108:J108"/>
    <mergeCell ref="C112:F112"/>
    <mergeCell ref="G112:J112"/>
    <mergeCell ref="C109:F109"/>
    <mergeCell ref="G109:J109"/>
    <mergeCell ref="C110:F110"/>
    <mergeCell ref="G110:J110"/>
    <mergeCell ref="C111:F111"/>
    <mergeCell ref="G111:J111"/>
    <mergeCell ref="A87:D87"/>
    <mergeCell ref="C75:F75"/>
    <mergeCell ref="C81:F81"/>
    <mergeCell ref="G70:J70"/>
    <mergeCell ref="C71:F71"/>
    <mergeCell ref="G71:J71"/>
    <mergeCell ref="C72:F72"/>
    <mergeCell ref="G72:J72"/>
    <mergeCell ref="C95:F95"/>
    <mergeCell ref="G95:J95"/>
    <mergeCell ref="C80:F80"/>
    <mergeCell ref="G80:J80"/>
    <mergeCell ref="C92:F92"/>
    <mergeCell ref="G92:J92"/>
    <mergeCell ref="A86:D86"/>
    <mergeCell ref="C89:F89"/>
    <mergeCell ref="G89:J89"/>
    <mergeCell ref="C90:F90"/>
    <mergeCell ref="G90:J90"/>
    <mergeCell ref="C83:F83"/>
    <mergeCell ref="G83:J83"/>
    <mergeCell ref="G75:J75"/>
    <mergeCell ref="C76:F76"/>
    <mergeCell ref="G76:J76"/>
    <mergeCell ref="G98:J98"/>
    <mergeCell ref="C99:F99"/>
    <mergeCell ref="G99:J99"/>
    <mergeCell ref="C100:F100"/>
    <mergeCell ref="G100:J100"/>
    <mergeCell ref="G88:J88"/>
    <mergeCell ref="C88:F88"/>
    <mergeCell ref="G93:J93"/>
    <mergeCell ref="C94:F94"/>
    <mergeCell ref="G94:J94"/>
    <mergeCell ref="C98:F98"/>
    <mergeCell ref="C96:F96"/>
    <mergeCell ref="G96:J96"/>
    <mergeCell ref="C97:F97"/>
    <mergeCell ref="G97:J97"/>
    <mergeCell ref="C91:F91"/>
    <mergeCell ref="G91:J91"/>
    <mergeCell ref="C93:F9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78CD827B9138E43B8521350BE88A746" ma:contentTypeVersion="0" ma:contentTypeDescription="Create a new document." ma:contentTypeScope="" ma:versionID="5cdd1a5b4c410b38f4523ceca0439bf1">
  <xsd:schema xmlns:xsd="http://www.w3.org/2001/XMLSchema" xmlns:xs="http://www.w3.org/2001/XMLSchema" xmlns:p="http://schemas.microsoft.com/office/2006/metadata/properties" xmlns:ns2="addbfab8-f567-4b82-9bd9-08ead54e196e" targetNamespace="http://schemas.microsoft.com/office/2006/metadata/properties" ma:root="true" ma:fieldsID="d5bd7a957212f84c546d822498697458" ns2:_="">
    <xsd:import namespace="addbfab8-f567-4b82-9bd9-08ead54e196e"/>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ddbfab8-f567-4b82-9bd9-08ead54e196e"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4bb304f1-851d-49f6-abbd-c3eeb9c89b59" ContentTypeId="0x0101" PreviousValue="false"/>
</file>

<file path=customXml/item5.xml><?xml version="1.0" encoding="utf-8"?>
<?mso-contentType ?>
<spe:Receivers xmlns:spe="http://schemas.microsoft.com/sharepoint/events"/>
</file>

<file path=customXml/itemProps1.xml><?xml version="1.0" encoding="utf-8"?>
<ds:datastoreItem xmlns:ds="http://schemas.openxmlformats.org/officeDocument/2006/customXml" ds:itemID="{4E2F82E2-DBA2-41A6-9FE5-D12D7780EA10}">
  <ds:schemaRefs>
    <ds:schemaRef ds:uri="http://schemas.microsoft.com/sharepoint/v3/contenttype/forms"/>
  </ds:schemaRefs>
</ds:datastoreItem>
</file>

<file path=customXml/itemProps2.xml><?xml version="1.0" encoding="utf-8"?>
<ds:datastoreItem xmlns:ds="http://schemas.openxmlformats.org/officeDocument/2006/customXml" ds:itemID="{FA4E3F2E-EE0E-4CD9-A6A8-4E411BB53646}">
  <ds:schemaRefs>
    <ds:schemaRef ds:uri="http://purl.org/dc/elements/1.1/"/>
    <ds:schemaRef ds:uri="http://schemas.openxmlformats.org/package/2006/metadata/core-properties"/>
    <ds:schemaRef ds:uri="http://www.w3.org/XML/1998/namespace"/>
    <ds:schemaRef ds:uri="http://schemas.microsoft.com/office/infopath/2007/PartnerControls"/>
    <ds:schemaRef ds:uri="http://purl.org/dc/terms/"/>
    <ds:schemaRef ds:uri="http://schemas.microsoft.com/office/2006/metadata/properties"/>
    <ds:schemaRef ds:uri="http://schemas.microsoft.com/office/2006/documentManagement/types"/>
    <ds:schemaRef ds:uri="addbfab8-f567-4b82-9bd9-08ead54e196e"/>
    <ds:schemaRef ds:uri="http://purl.org/dc/dcmitype/"/>
  </ds:schemaRefs>
</ds:datastoreItem>
</file>

<file path=customXml/itemProps3.xml><?xml version="1.0" encoding="utf-8"?>
<ds:datastoreItem xmlns:ds="http://schemas.openxmlformats.org/officeDocument/2006/customXml" ds:itemID="{CB47202C-BE9E-47F1-8E51-F8AC9DC3F0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ddbfab8-f567-4b82-9bd9-08ead54e196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98A5F655-A0A7-4DD9-B3E2-78CC20D93971}">
  <ds:schemaRefs>
    <ds:schemaRef ds:uri="Microsoft.SharePoint.Taxonomy.ContentTypeSync"/>
  </ds:schemaRefs>
</ds:datastoreItem>
</file>

<file path=customXml/itemProps5.xml><?xml version="1.0" encoding="utf-8"?>
<ds:datastoreItem xmlns:ds="http://schemas.openxmlformats.org/officeDocument/2006/customXml" ds:itemID="{017B47DA-CF99-4CFD-9731-5BD66AC9C43D}">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Jan-Mar</vt:lpstr>
      <vt:lpstr>Apr-Jun</vt:lpstr>
      <vt:lpstr>Jul-Sep</vt:lpstr>
      <vt:lpstr>Oct-Dec</vt:lpstr>
      <vt:lpstr>Summary</vt:lpstr>
      <vt:lpstr>'Apr-Jun'!Print_Area</vt:lpstr>
      <vt:lpstr>'Jan-Mar'!Print_Area</vt:lpstr>
      <vt:lpstr>'Jul-Sep'!Print_Area</vt:lpstr>
      <vt:lpstr>'Oct-Dec'!Print_Area</vt:lpstr>
    </vt:vector>
  </TitlesOfParts>
  <Company>London Borough of Lewisham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pondn</dc:creator>
  <cp:lastModifiedBy>Wainwright-Deri, Eszter</cp:lastModifiedBy>
  <cp:lastPrinted>2019-04-10T14:06:59Z</cp:lastPrinted>
  <dcterms:created xsi:type="dcterms:W3CDTF">2015-05-29T11:13:35Z</dcterms:created>
  <dcterms:modified xsi:type="dcterms:W3CDTF">2023-10-03T20:15:52Z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